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工作\金鳌洲塔项目\金鳌洲下游\劳务\"/>
    </mc:Choice>
  </mc:AlternateContent>
  <bookViews>
    <workbookView windowHeight="17445"/>
  </bookViews>
  <sheets>
    <sheet name="劳务" sheetId="7" r:id="rId1"/>
  </sheets>
  <definedNames>
    <definedName name="_xlnm.Print_Area" localSheetId="0">劳务!$A$1:$K$47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<sst xmlns="http://schemas.openxmlformats.org/spreadsheetml/2006/main" count="200" uniqueCount="121">
  <si>
    <t>报价表</t>
  </si>
  <si>
    <t>工程名称：东莞市三江六岸滨水岸线示范段项目二期工程项目-劳务分包</t>
  </si>
  <si>
    <t>序号</t>
  </si>
  <si>
    <t>项目名称</t>
  </si>
  <si>
    <t>项目特征描述</t>
  </si>
  <si>
    <t>计量
单位</t>
  </si>
  <si>
    <t>工程量</t>
  </si>
  <si>
    <t>金额（元）</t>
  </si>
  <si>
    <t>甲供材</t>
  </si>
  <si>
    <t>计量规则</t>
  </si>
  <si>
    <t>综合单价</t>
  </si>
  <si>
    <t>合价</t>
  </si>
  <si>
    <t>一</t>
  </si>
  <si>
    <t>泥水工程</t>
  </si>
  <si>
    <t>换算工程量</t>
  </si>
  <si>
    <t>基底清理</t>
  </si>
  <si>
    <t>平土夯实、小挖机平土、回填、挖土配合等。含塔吊覆盖不到区域所发生的转运。</t>
  </si>
  <si>
    <t>m2</t>
  </si>
  <si>
    <t>按设计图纸的实际施工工程量计算</t>
  </si>
  <si>
    <t>水沟</t>
  </si>
  <si>
    <t>1.120厚砖砌排水沟
2.沟截面净空尺寸:300*400
3.内壁20厚1：2水泥砂浆抹灰，C15垫层</t>
  </si>
  <si>
    <t>m</t>
  </si>
  <si>
    <t>砂浆、砌体</t>
  </si>
  <si>
    <t>基础砖胎模砌筑
（灰砂砖）</t>
  </si>
  <si>
    <t>除砌体、砂浆外，包工包料、运输、砌砖及砖胎膜加固、勾缝材料运输、清理。</t>
  </si>
  <si>
    <t>m3</t>
  </si>
  <si>
    <t>加气块砌体墙</t>
  </si>
  <si>
    <t>1.砌块品种、规格、强度等级:蒸压加气砼砌块
2.墙体类型:200厚外墙
3.砂浆强度等级:M5.0专用砌筑砂浆
4.符合设计图纸以及施工规范要求</t>
  </si>
  <si>
    <t>按设计图纸的实际施工体积计算。加气块砌体墙中的灰砂砖或水泥砖的反坎及顶砖并入加气块砌体计算。</t>
  </si>
  <si>
    <t>1.砌块品种、规格、强度等级:蒸压加气砼砌块
2.墙体类型:200厚内墙
3.砂浆强度等级:M5.0专用砌筑砂浆
4.符合设计图纸以及施工规范要求</t>
  </si>
  <si>
    <t>青砖砌块</t>
  </si>
  <si>
    <t>1.砌块品种、规格、强度等级:青砖
2.砂浆强度等级:M5.0专用砌筑砂浆
3.符合设计图纸以及施工规范要求</t>
  </si>
  <si>
    <t>按设计图纸的实际施工体积计算。青砖砌体墙中的灰砂砖或水泥砖的反坎及顶砖并入加气块砌体计算。</t>
  </si>
  <si>
    <t>墙、柱面一般抹灰</t>
  </si>
  <si>
    <t>1.防护材料种类:素水泥浆水重的20%108胶，均匀甩到墙面上做毛化处理
2.20厚M15水泥砂浆找平</t>
  </si>
  <si>
    <t>砂浆</t>
  </si>
  <si>
    <t>1.基层类型、部位:抹灰层:15厚专用抹灰砂浆</t>
  </si>
  <si>
    <t>石粉渣垫层</t>
  </si>
  <si>
    <t>6%水泥石粉渣垫层</t>
  </si>
  <si>
    <t>石粉</t>
  </si>
  <si>
    <t>平面砂浆找平层</t>
  </si>
  <si>
    <t>1.部位:钢混上人屋面、钢结构上人屋面
2.找平层厚度、砂浆配合比:20厚1:3水泥砂浆找平
3.符合设计图纸以及施工规范要求</t>
  </si>
  <si>
    <t>1.找平层厚度、砂浆配合比:20mm厚1:2.5水泥砂浆</t>
  </si>
  <si>
    <t>1.找平层厚度、砂浆配合比:15厚（最薄处）M15水泥砂浆找平
2.防护层材料种类:30厚隔音砂浆
3.其他:陶粒混凝土垫层，回填高度520mm</t>
  </si>
  <si>
    <t>二</t>
  </si>
  <si>
    <t>混凝土及钢筋混凝土工程</t>
  </si>
  <si>
    <t>基础垫层</t>
  </si>
  <si>
    <t>除混凝土材料甲供外，含模板制按拆，砼运输、砼浇捣、养护，满足防水施工作业面移交要求，原浆压光。（含外架硬化垫层）、包泵送机械。</t>
  </si>
  <si>
    <t>砼</t>
  </si>
  <si>
    <t>地上砼工程-地下部分</t>
  </si>
  <si>
    <t>除混凝土材料甲供外，含砼运输、砼浇捣、养护，满足防水施工作业面移交要求；不因抗渗砼或其他材料而调增综合单价、包泵送机械。</t>
  </si>
  <si>
    <t>地上砼工程-地上部分</t>
  </si>
  <si>
    <t>除混凝土材料甲供外，其余包工包料包机械，含塔吊浇筑，含各种结构找坡、造型、线条等制作，含原浆找平压光、快易收口网铺设、后浇带处理、各种形式的养护。含后浇的水电井、传料洞、泵送洞、爬架洞、人货电梯洞、塔吊洞的浇筑。接管、浇筑、振捣、养护、清理、泵送机械</t>
  </si>
  <si>
    <t>三</t>
  </si>
  <si>
    <t>模板工程</t>
  </si>
  <si>
    <t>木模板制作安装拆除（模板木枋支撑体系综合）-基础</t>
  </si>
  <si>
    <t>包塑料垫块、对拉螺杆、止水螺杆及螺杆洞处理水泥内撑子(含水泥内撑子材料费)、PVC套管等，含零星构件模板及完成搭拆支模体系所有费用，后浇带只计算一次，包所需材料的搭、拆、运等。</t>
  </si>
  <si>
    <t>模板、木方</t>
  </si>
  <si>
    <t>按与混凝土接触之净面积以平方米计算</t>
  </si>
  <si>
    <t>木模板制作安装拆除-地上部分（层高≤3.6m）</t>
  </si>
  <si>
    <t>四</t>
  </si>
  <si>
    <t>钢筋工程</t>
  </si>
  <si>
    <t>钢筋绑扎</t>
  </si>
  <si>
    <t>除钢筋主材甲供外，其余包工包辅材、包加工机械、包制作安装，包钢支架焊接。含垫块、塑料马凳及铁马凳的加工安装等</t>
  </si>
  <si>
    <t>t</t>
  </si>
  <si>
    <t>钢筋</t>
  </si>
  <si>
    <t>按设计和实际钢筋尺寸、品种规格乘以相应规格的理论重量以吨计算。</t>
  </si>
  <si>
    <t>钢筋材料加工费</t>
  </si>
  <si>
    <t>五</t>
  </si>
  <si>
    <t>脚手架搭设</t>
  </si>
  <si>
    <t>地上落地综合脚手架</t>
  </si>
  <si>
    <t>包工包料；包刷油漆、挂网、埋预埋件,材料清理；完成此项工作所需相关辅材及机械。</t>
  </si>
  <si>
    <t>脚手架</t>
  </si>
  <si>
    <t>临边洞口防护搭拆</t>
  </si>
  <si>
    <t>包工包料、含刷油漆、踢脚板，挂网、材料清理等。</t>
  </si>
  <si>
    <t>按临边长度收方计算</t>
  </si>
  <si>
    <t>六</t>
  </si>
  <si>
    <t>钢结构工程</t>
  </si>
  <si>
    <t>钢柱</t>
  </si>
  <si>
    <t>1.钢材品种、规格:钢柱 Q345B
2.含制作安装费，场内运输等
3.油漆:防锈漆两遍、调和漆罩面，后用古铜色氟碳漆喷，和商业古铜色格栅颜色一致
4.符合设计图纸以及施工规范要求</t>
  </si>
  <si>
    <t>钢梁</t>
  </si>
  <si>
    <t>1.钢材品种、规格:钢梁 Q345B
2.含制作安装费，场内运输等
3.油漆:防锈漆两遍、调和漆罩面，后用古铜色氟碳漆喷，和商业古铜色格栅颜色一致
4.符合设计图纸以及施工规范要求</t>
  </si>
  <si>
    <t>钢板楼板</t>
  </si>
  <si>
    <t>1.钢材品种、规格:HB1-90,板厚120mm
2.含制作安装费，场内运输等
3.符合设计图纸以及施工规范要求</t>
  </si>
  <si>
    <t>钢板</t>
  </si>
  <si>
    <t>预埋铁件</t>
  </si>
  <si>
    <t>1.预埋铁件
2.符合设计图纸以及施工规范要求</t>
  </si>
  <si>
    <t>钢板止水带</t>
  </si>
  <si>
    <t>1、包金属止水带材料、运输、定位、固定、搭接或焊接等全部工作内容</t>
  </si>
  <si>
    <t>按设计图示尺寸止水带长度计算</t>
  </si>
  <si>
    <t>钢管柱</t>
  </si>
  <si>
    <t>1.钢材品种、规格:方钢管150x100x10 Q235B
2.含制作安装费，场内运输等
3.油漆:防锈漆两遍、调和漆罩面，后面饰深灰色氟碳漆
4.符合设计图纸以及施工规范要求</t>
  </si>
  <si>
    <t>方钢管</t>
  </si>
  <si>
    <t>钢檩条</t>
  </si>
  <si>
    <t>1.钢材品种、规格:50x50x3方通龙骨 Q235B
2.含制作安装费，场内运输等
3.油漆:防锈漆两遍、调和漆罩面，后面饰深灰色氟碳漆
4.符合设计图纸以及施工规范要求</t>
  </si>
  <si>
    <t>方通</t>
  </si>
  <si>
    <t>1.钢材品种、规格:矩形钢管150x100x6 Q235B
2.含制作安装费，场内运输等
3.油漆:防锈漆两遍、调和漆罩面，后面饰深灰色氟碳漆
4.符合设计图纸以及施工规范要求</t>
  </si>
  <si>
    <t>钢屋面板</t>
  </si>
  <si>
    <t>1.35厚专用压型钢板
2.符合设计图纸以及施工规范要求</t>
  </si>
  <si>
    <t>屋面板</t>
  </si>
  <si>
    <t>七</t>
  </si>
  <si>
    <t>可能发生</t>
  </si>
  <si>
    <t>大工</t>
  </si>
  <si>
    <t>仅用于无法量化且非连续性的零星工作</t>
  </si>
  <si>
    <t>工日</t>
  </si>
  <si>
    <t>按实计算</t>
  </si>
  <si>
    <t>小工</t>
  </si>
  <si>
    <t>不含税合计</t>
  </si>
  <si>
    <t>元</t>
  </si>
  <si>
    <t>税金（3%)</t>
  </si>
  <si>
    <t>含税合计</t>
  </si>
  <si>
    <t>注：1.以上单价包工，包辅材（除甲供材），包后浇带处理，包混凝土泵送机械、包小型机械设备（承包人提供的塔吊、施工电梯除外）及进出场费、包机械设备操作用工，包施工用水电设备及相关费用（承包人提供的除外）、包含场内外运输，包工完场清，包结构验收，包管理费，包利润等一切费用，包干价，不调整。</t>
  </si>
  <si>
    <t>图片</t>
  </si>
  <si>
    <t>劳务</t>
  </si>
  <si>
    <t>装修</t>
  </si>
  <si>
    <t>土方</t>
  </si>
  <si>
    <t>钢板桩</t>
  </si>
  <si>
    <t>综合</t>
  </si>
  <si>
    <t>混凝土</t>
  </si>
  <si>
    <t>智能化</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</si>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</sst>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32">
    <font>
      <sz val="9"/>
      <color theme="1"/>
      <name val="??"/>
      <charset val="134"/>
      <scheme val="minor"/>
    </font>
    <font>
      <sz val="10"/>
      <color theme="1"/>
      <name val="Times New Roman"/>
      <charset val="204"/>
    </font>
    <font>
      <b/>
      <sz val="20"/>
      <color theme="1"/>
      <name val="宋体"/>
      <charset val="134"/>
    </font>
    <font>
      <sz val="10"/>
      <color theme="1"/>
      <name val="宋体"/>
      <charset val="134"/>
    </font>
    <font>
      <b/>
      <sz val="10"/>
      <color theme="1"/>
      <name val="宋体"/>
      <charset val="134"/>
    </font>
    <font>
      <b/>
      <sz val="10"/>
      <color theme="1"/>
      <name val="Times New Roman"/>
      <charset val="134"/>
    </font>
    <font>
      <sz val="10"/>
      <color theme="1"/>
      <name val="Times New Roman"/>
      <charset val="134"/>
    </font>
    <font>
      <sz val="9"/>
      <color theme="1"/>
      <name val="宋体"/>
      <charset val="134"/>
    </font>
    <font>
      <sz val="10"/>
      <color theme="1"/>
      <name val="宋体"/>
      <charset val="204"/>
    </font>
    <font>
      <b/>
      <sz val="10"/>
      <color theme="1"/>
      <name val="宋体"/>
      <charset val="204"/>
    </font>
    <font>
      <sz val="10"/>
      <name val="宋体"/>
      <charset val="134"/>
    </font>
    <font>
      <sz val="9"/>
      <name val="宋体"/>
      <charset val="134"/>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9"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0" applyNumberFormat="0" applyFill="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0" fillId="0" borderId="0" applyNumberFormat="0" applyFill="0" applyBorder="0" applyAlignment="0" applyProtection="0">
      <alignment vertical="center"/>
    </xf>
    <xf numFmtId="0" fontId="21" fillId="3" borderId="12" applyNumberFormat="0" applyAlignment="0" applyProtection="0">
      <alignment vertical="center"/>
    </xf>
    <xf numFmtId="0" fontId="22" fillId="4" borderId="13" applyNumberFormat="0" applyAlignment="0" applyProtection="0">
      <alignment vertical="center"/>
    </xf>
    <xf numFmtId="0" fontId="23" fillId="4" borderId="12" applyNumberFormat="0" applyAlignment="0" applyProtection="0">
      <alignment vertical="center"/>
    </xf>
    <xf numFmtId="0" fontId="24" fillId="5" borderId="14" applyNumberFormat="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0" fillId="0" borderId="0"/>
  </cellStyleXfs>
  <cellXfs count="44">
    <xf numFmtId="0" fontId="0" fillId="0" borderId="0" xfId="49"/>
    <xf numFmtId="0" fontId="0" fillId="0" borderId="0" xfId="49" applyFont="1" applyFill="1" applyAlignment="1"/>
    <xf numFmtId="0" fontId="0" fillId="0" borderId="0" xfId="49" applyFont="1" applyFill="1" applyAlignment="1">
      <alignment horizontal="left" vertical="center"/>
    </xf>
    <xf numFmtId="0" fontId="0" fillId="0" borderId="0" xfId="49" applyFont="1" applyFill="1" applyAlignment="1">
      <alignment horizontal="center"/>
    </xf>
    <xf numFmtId="176" fontId="0" fillId="0" borderId="0" xfId="49" applyNumberFormat="1" applyFont="1" applyFill="1" applyAlignment="1">
      <alignment horizontal="center"/>
    </xf>
    <xf numFmtId="0" fontId="1" fillId="0" borderId="0" xfId="0" applyFont="1" applyFill="1" applyBorder="1" applyAlignment="1">
      <alignment horizontal="center" vertical="center"/>
    </xf>
    <xf numFmtId="0" fontId="1" fillId="0" borderId="0" xfId="0" applyFont="1" applyFill="1" applyAlignment="1">
      <alignment horizontal="center" vertical="center"/>
    </xf>
    <xf numFmtId="0" fontId="2" fillId="0" borderId="0" xfId="49" applyFont="1" applyFill="1" applyAlignment="1">
      <alignment horizontal="center" vertical="center" wrapText="1"/>
    </xf>
    <xf numFmtId="0" fontId="2" fillId="0" borderId="0" xfId="49" applyFont="1" applyFill="1" applyAlignment="1">
      <alignment horizontal="left" vertical="center" wrapText="1"/>
    </xf>
    <xf numFmtId="0" fontId="3" fillId="0" borderId="0" xfId="49" applyFont="1" applyFill="1" applyAlignment="1">
      <alignment horizontal="left" vertical="center" wrapText="1"/>
    </xf>
    <xf numFmtId="0" fontId="3" fillId="0" borderId="0" xfId="49" applyFont="1" applyFill="1" applyAlignment="1">
      <alignment horizontal="center" vertical="center" wrapText="1"/>
    </xf>
    <xf numFmtId="0" fontId="3" fillId="0" borderId="1" xfId="49" applyFont="1" applyFill="1" applyBorder="1" applyAlignment="1">
      <alignment horizontal="center" vertical="center" wrapText="1"/>
    </xf>
    <xf numFmtId="0" fontId="3" fillId="0" borderId="1" xfId="49" applyFont="1" applyFill="1" applyBorder="1" applyAlignment="1">
      <alignment horizontal="left" vertical="center" wrapText="1"/>
    </xf>
    <xf numFmtId="176" fontId="3" fillId="0" borderId="1" xfId="49"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49" applyFont="1" applyFill="1" applyBorder="1" applyAlignment="1">
      <alignment horizontal="left" vertical="center" wrapText="1"/>
    </xf>
    <xf numFmtId="0" fontId="6" fillId="0" borderId="1" xfId="0" applyFont="1" applyFill="1" applyBorder="1" applyAlignment="1">
      <alignment horizontal="center" vertical="center" wrapText="1"/>
    </xf>
    <xf numFmtId="176" fontId="7" fillId="0" borderId="1" xfId="49"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3" fillId="0" borderId="2" xfId="49" applyFont="1" applyFill="1" applyBorder="1" applyAlignment="1">
      <alignment horizontal="left" vertical="center" wrapText="1"/>
    </xf>
    <xf numFmtId="0" fontId="3" fillId="0" borderId="3" xfId="49" applyFont="1" applyFill="1" applyBorder="1" applyAlignment="1">
      <alignment horizontal="left" vertical="center" wrapText="1"/>
    </xf>
    <xf numFmtId="0" fontId="4" fillId="0" borderId="1" xfId="0" applyFont="1" applyFill="1" applyBorder="1" applyAlignment="1">
      <alignment horizontal="left" vertical="center" wrapText="1"/>
    </xf>
    <xf numFmtId="177" fontId="8"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0" fillId="0" borderId="4" xfId="49" applyFont="1" applyFill="1" applyBorder="1" applyAlignment="1">
      <alignment horizontal="center" vertical="center" wrapText="1"/>
    </xf>
    <xf numFmtId="0" fontId="10" fillId="0" borderId="5" xfId="49" applyFont="1" applyFill="1" applyBorder="1" applyAlignment="1">
      <alignment horizontal="left" vertical="center" wrapText="1"/>
    </xf>
    <xf numFmtId="0" fontId="10" fillId="0" borderId="6" xfId="49" applyFont="1" applyFill="1" applyBorder="1" applyAlignment="1">
      <alignment horizontal="left" vertical="center" wrapText="1"/>
    </xf>
    <xf numFmtId="0" fontId="10" fillId="0" borderId="7" xfId="49" applyFont="1" applyFill="1" applyBorder="1" applyAlignment="1">
      <alignment horizontal="left" vertical="center" wrapText="1"/>
    </xf>
    <xf numFmtId="0" fontId="10" fillId="0" borderId="5" xfId="49" applyFont="1" applyFill="1" applyBorder="1" applyAlignment="1">
      <alignment horizontal="center" vertical="center" wrapText="1"/>
    </xf>
    <xf numFmtId="0" fontId="10" fillId="0" borderId="6" xfId="49" applyFont="1" applyFill="1" applyBorder="1" applyAlignment="1">
      <alignment horizontal="center" vertical="center" wrapText="1"/>
    </xf>
    <xf numFmtId="0" fontId="10" fillId="0" borderId="7" xfId="49" applyFont="1" applyFill="1" applyBorder="1" applyAlignment="1">
      <alignment vertical="center" wrapText="1"/>
    </xf>
    <xf numFmtId="0" fontId="11" fillId="0" borderId="8" xfId="49" applyFont="1" applyFill="1" applyBorder="1" applyAlignment="1">
      <alignment horizontal="center" vertical="center" wrapText="1"/>
    </xf>
    <xf numFmtId="0" fontId="0" fillId="0" borderId="1" xfId="49" applyFont="1" applyFill="1" applyBorder="1" applyAlignment="1">
      <alignment horizontal="center"/>
    </xf>
    <xf numFmtId="0" fontId="1" fillId="0" borderId="1" xfId="0" applyFont="1" applyFill="1" applyBorder="1" applyAlignment="1">
      <alignment horizontal="center" vertical="center"/>
    </xf>
    <xf numFmtId="0" fontId="0" fillId="0" borderId="0" xfId="49" applyFont="1" applyFill="1" applyAlignment="1">
      <alignment horizontal="center" vertical="center" wrapText="1"/>
    </xf>
    <xf numFmtId="0" fontId="0" fillId="0" borderId="0" xfId="49" applyFont="1" applyFill="1" applyAlignment="1">
      <alignment horizontal="left" vertical="center" wrapText="1"/>
    </xf>
    <xf numFmtId="0" fontId="0" fillId="0" borderId="1" xfId="49" applyFont="1" applyFill="1" applyBorder="1" applyAlignment="1">
      <alignment horizontal="center" vertical="center"/>
    </xf>
    <xf numFmtId="0" fontId="8" fillId="0" borderId="1" xfId="0" applyFont="1" applyFill="1" applyBorder="1" applyAlignment="1">
      <alignment horizontal="right" vertical="center"/>
    </xf>
    <xf numFmtId="0" fontId="0" fillId="0" borderId="0" xfId="49" applyFont="1" applyFill="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1"/>
  <sheetViews>
    <sheetView tabSelected="1" view="pageBreakPreview" zoomScaleNormal="100" workbookViewId="0">
      <selection activeCell="G68" sqref="G68"/>
    </sheetView>
  </sheetViews>
  <sheetFormatPr defaultColWidth="9" defaultRowHeight="12.75"/>
  <cols>
    <col min="1" max="1" width="6.43809523809524" style="1" customWidth="1"/>
    <col min="2" max="2" width="23.7428571428571" style="1" customWidth="1"/>
    <col min="3" max="3" width="4.33333333333333" style="2" customWidth="1"/>
    <col min="4" max="4" width="35.1428571428571" style="2" customWidth="1"/>
    <col min="5" max="5" width="7.16190476190476" style="1" customWidth="1"/>
    <col min="6" max="7" width="5.14285714285714" style="3" customWidth="1"/>
    <col min="8" max="8" width="10" style="3" customWidth="1"/>
    <col min="9" max="9" width="12.1714285714286" style="4" customWidth="1"/>
    <col min="10" max="10" width="14.8952380952381" style="5" customWidth="1"/>
    <col min="11" max="11" width="36.1809523809524" style="6" customWidth="1"/>
    <col min="12" max="12" width="10.5619047619048" style="1" hidden="1" customWidth="1"/>
    <col min="13" max="13" width="14" style="1" hidden="1" customWidth="1"/>
    <col min="14" max="16384" width="9" style="1"/>
  </cols>
  <sheetData>
    <row r="1" s="1" customFormat="1" ht="39.75" customHeight="1" spans="1:12">
      <c r="A1" s="7" t="s">
        <v>0</v>
      </c>
      <c r="B1" s="7"/>
      <c r="C1" s="8"/>
      <c r="D1" s="8"/>
      <c r="E1" s="7"/>
      <c r="F1" s="7"/>
      <c r="G1" s="7"/>
      <c r="H1" s="7"/>
      <c r="I1" s="7"/>
      <c r="J1" s="7"/>
      <c r="K1" s="7"/>
    </row>
    <row r="2" s="1" customFormat="1" ht="28.5" customHeight="1" spans="1:12">
      <c r="A2" s="9" t="s">
        <v>1</v>
      </c>
      <c r="B2" s="9"/>
      <c r="C2" s="9"/>
      <c r="D2" s="9"/>
      <c r="E2" s="9"/>
      <c r="F2" s="9"/>
      <c r="G2" s="9"/>
      <c r="H2" s="10"/>
      <c r="I2" s="10"/>
      <c r="J2" s="10"/>
      <c r="K2" s="9"/>
    </row>
    <row r="3" s="1" customFormat="1" ht="17.25" customHeight="1" spans="1:12">
      <c r="A3" s="11" t="s">
        <v>2</v>
      </c>
      <c r="B3" s="11" t="s">
        <v>3</v>
      </c>
      <c r="C3" s="12" t="s">
        <v>4</v>
      </c>
      <c r="D3" s="12"/>
      <c r="E3" s="11" t="s">
        <v>5</v>
      </c>
      <c r="F3" s="11" t="s">
        <v>6</v>
      </c>
      <c r="G3" s="11"/>
      <c r="H3" s="11" t="s">
        <v>7</v>
      </c>
      <c r="I3" s="13"/>
      <c r="J3" s="14" t="s">
        <v>8</v>
      </c>
      <c r="K3" s="14" t="s">
        <v>9</v>
      </c>
    </row>
    <row r="4" s="1" customFormat="1" ht="17.25" customHeight="1" spans="1:12">
      <c r="A4" s="11"/>
      <c r="B4" s="11"/>
      <c r="C4" s="12"/>
      <c r="D4" s="12"/>
      <c r="E4" s="11"/>
      <c r="F4" s="11"/>
      <c r="G4" s="11"/>
      <c r="H4" s="11" t="s">
        <v>10</v>
      </c>
      <c r="I4" s="13" t="s">
        <v>11</v>
      </c>
      <c r="J4" s="15"/>
      <c r="K4" s="15"/>
    </row>
    <row r="5" s="1" customFormat="1" ht="31" customHeight="1" spans="1:12">
      <c r="A5" s="11" t="s">
        <v>12</v>
      </c>
      <c r="B5" s="16" t="s">
        <v>13</v>
      </c>
      <c r="C5" s="12"/>
      <c r="D5" s="12"/>
      <c r="E5" s="12"/>
      <c r="F5" s="11"/>
      <c r="G5" s="11"/>
      <c r="H5" s="11"/>
      <c r="I5" s="13"/>
      <c r="J5" s="17"/>
      <c r="K5" s="17"/>
      <c r="L5" s="1" t="s">
        <v>14</v>
      </c>
    </row>
    <row r="6" s="1" customFormat="1" ht="31" customHeight="1" spans="1:12">
      <c r="A6" s="11">
        <v>1</v>
      </c>
      <c r="B6" s="12" t="s">
        <v>15</v>
      </c>
      <c r="C6" s="12" t="s">
        <v>16</v>
      </c>
      <c r="D6" s="12"/>
      <c r="E6" s="11" t="s">
        <v>17</v>
      </c>
      <c r="F6" s="11">
        <v>1000</v>
      </c>
      <c r="G6" s="11"/>
      <c r="H6" s="11"/>
      <c r="I6" s="18"/>
      <c r="J6" s="17"/>
      <c r="K6" s="19" t="s">
        <v>18</v>
      </c>
    </row>
    <row r="7" s="1" customFormat="1" ht="45" customHeight="1" spans="1:12">
      <c r="A7" s="11">
        <v>2</v>
      </c>
      <c r="B7" s="12" t="s">
        <v>19</v>
      </c>
      <c r="C7" s="12" t="s">
        <v>20</v>
      </c>
      <c r="D7" s="12"/>
      <c r="E7" s="11" t="s">
        <v>21</v>
      </c>
      <c r="F7" s="11">
        <v>216</v>
      </c>
      <c r="G7" s="11"/>
      <c r="H7" s="11"/>
      <c r="I7" s="18"/>
      <c r="J7" s="19" t="s">
        <v>22</v>
      </c>
      <c r="K7" s="19" t="s">
        <v>18</v>
      </c>
      <c r="L7" s="1">
        <f>F7*0.12*0.4*2</f>
        <v>20.736</v>
      </c>
    </row>
    <row r="8" s="1" customFormat="1" ht="31" customHeight="1" spans="1:12">
      <c r="A8" s="11">
        <v>3</v>
      </c>
      <c r="B8" s="20" t="s">
        <v>23</v>
      </c>
      <c r="C8" s="20" t="s">
        <v>24</v>
      </c>
      <c r="D8" s="20"/>
      <c r="E8" s="11" t="s">
        <v>25</v>
      </c>
      <c r="F8" s="11">
        <v>8.24</v>
      </c>
      <c r="G8" s="11"/>
      <c r="H8" s="11"/>
      <c r="I8" s="18"/>
      <c r="J8" s="19" t="s">
        <v>22</v>
      </c>
      <c r="K8" s="19" t="s">
        <v>18</v>
      </c>
      <c r="L8" s="1">
        <f t="shared" ref="L8:L10" si="0">F8</f>
        <v>8.24</v>
      </c>
    </row>
    <row r="9" s="1" customFormat="1" ht="74" customHeight="1" spans="1:12">
      <c r="A9" s="11">
        <v>4</v>
      </c>
      <c r="B9" s="12" t="s">
        <v>26</v>
      </c>
      <c r="C9" s="12" t="s">
        <v>27</v>
      </c>
      <c r="D9" s="12"/>
      <c r="E9" s="11" t="s">
        <v>25</v>
      </c>
      <c r="F9" s="11">
        <v>29.39</v>
      </c>
      <c r="G9" s="11"/>
      <c r="H9" s="11"/>
      <c r="I9" s="18"/>
      <c r="J9" s="19" t="s">
        <v>22</v>
      </c>
      <c r="K9" s="21" t="s">
        <v>28</v>
      </c>
      <c r="L9" s="1">
        <f t="shared" si="0"/>
        <v>29.39</v>
      </c>
    </row>
    <row r="10" s="1" customFormat="1" ht="72" customHeight="1" spans="1:12">
      <c r="A10" s="11">
        <v>5</v>
      </c>
      <c r="B10" s="12" t="s">
        <v>26</v>
      </c>
      <c r="C10" s="12" t="s">
        <v>29</v>
      </c>
      <c r="D10" s="12"/>
      <c r="E10" s="11" t="s">
        <v>25</v>
      </c>
      <c r="F10" s="11">
        <v>19.13</v>
      </c>
      <c r="G10" s="11"/>
      <c r="H10" s="11"/>
      <c r="I10" s="18"/>
      <c r="J10" s="19" t="s">
        <v>22</v>
      </c>
      <c r="K10" s="21" t="s">
        <v>28</v>
      </c>
      <c r="L10" s="1">
        <f t="shared" si="0"/>
        <v>19.13</v>
      </c>
    </row>
    <row r="11" s="1" customFormat="1" ht="72" customHeight="1" spans="1:12">
      <c r="A11" s="11">
        <v>6</v>
      </c>
      <c r="B11" s="12" t="s">
        <v>30</v>
      </c>
      <c r="C11" s="12" t="s">
        <v>31</v>
      </c>
      <c r="D11" s="12"/>
      <c r="E11" s="11" t="s">
        <v>25</v>
      </c>
      <c r="F11" s="11">
        <v>68.13</v>
      </c>
      <c r="G11" s="11"/>
      <c r="H11" s="11"/>
      <c r="I11" s="18"/>
      <c r="J11" s="19" t="s">
        <v>22</v>
      </c>
      <c r="K11" s="21" t="s">
        <v>32</v>
      </c>
    </row>
    <row r="12" s="1" customFormat="1" ht="41" customHeight="1" spans="1:12">
      <c r="A12" s="11">
        <v>7</v>
      </c>
      <c r="B12" s="12" t="s">
        <v>33</v>
      </c>
      <c r="C12" s="12" t="s">
        <v>34</v>
      </c>
      <c r="D12" s="12"/>
      <c r="E12" s="11" t="s">
        <v>17</v>
      </c>
      <c r="F12" s="11">
        <v>627.27</v>
      </c>
      <c r="G12" s="11"/>
      <c r="H12" s="11"/>
      <c r="I12" s="18"/>
      <c r="J12" s="19" t="s">
        <v>35</v>
      </c>
      <c r="K12" s="21" t="s">
        <v>18</v>
      </c>
      <c r="L12" s="1">
        <f>F12*0.02</f>
        <v>12.5454</v>
      </c>
    </row>
    <row r="13" s="1" customFormat="1" ht="41" customHeight="1" spans="1:12">
      <c r="A13" s="11">
        <v>8</v>
      </c>
      <c r="B13" s="12" t="s">
        <v>33</v>
      </c>
      <c r="C13" s="12" t="s">
        <v>36</v>
      </c>
      <c r="D13" s="12"/>
      <c r="E13" s="11" t="s">
        <v>17</v>
      </c>
      <c r="F13" s="11">
        <v>55.81</v>
      </c>
      <c r="G13" s="11"/>
      <c r="H13" s="11"/>
      <c r="I13" s="18"/>
      <c r="J13" s="19" t="s">
        <v>35</v>
      </c>
      <c r="K13" s="21" t="s">
        <v>18</v>
      </c>
      <c r="L13" s="1">
        <f>F13*0.02</f>
        <v>1.1162</v>
      </c>
    </row>
    <row r="14" s="1" customFormat="1" ht="41" customHeight="1" spans="1:12">
      <c r="A14" s="11">
        <v>9</v>
      </c>
      <c r="B14" s="12" t="s">
        <v>37</v>
      </c>
      <c r="C14" s="12" t="s">
        <v>38</v>
      </c>
      <c r="D14" s="12"/>
      <c r="E14" s="11" t="s">
        <v>25</v>
      </c>
      <c r="F14" s="11">
        <f>3.46+8.42+12.77</f>
        <v>24.65</v>
      </c>
      <c r="G14" s="11"/>
      <c r="H14" s="11"/>
      <c r="I14" s="18"/>
      <c r="J14" s="19" t="s">
        <v>39</v>
      </c>
      <c r="K14" s="21" t="s">
        <v>18</v>
      </c>
      <c r="L14" s="1">
        <f>F14</f>
        <v>24.65</v>
      </c>
    </row>
    <row r="15" s="1" customFormat="1" ht="60" customHeight="1" spans="1:12">
      <c r="A15" s="11">
        <v>10</v>
      </c>
      <c r="B15" s="12" t="s">
        <v>40</v>
      </c>
      <c r="C15" s="12" t="s">
        <v>41</v>
      </c>
      <c r="D15" s="12"/>
      <c r="E15" s="11" t="s">
        <v>17</v>
      </c>
      <c r="F15" s="11">
        <v>791.02</v>
      </c>
      <c r="G15" s="11"/>
      <c r="H15" s="11"/>
      <c r="I15" s="18"/>
      <c r="J15" s="19" t="s">
        <v>35</v>
      </c>
      <c r="K15" s="21" t="s">
        <v>18</v>
      </c>
    </row>
    <row r="16" s="1" customFormat="1" ht="60" customHeight="1" spans="1:12">
      <c r="A16" s="11">
        <v>11</v>
      </c>
      <c r="B16" s="12" t="s">
        <v>40</v>
      </c>
      <c r="C16" s="12" t="s">
        <v>42</v>
      </c>
      <c r="D16" s="12"/>
      <c r="E16" s="11" t="s">
        <v>17</v>
      </c>
      <c r="F16" s="11">
        <v>136.81</v>
      </c>
      <c r="G16" s="11"/>
      <c r="H16" s="11"/>
      <c r="I16" s="18"/>
      <c r="J16" s="19" t="s">
        <v>35</v>
      </c>
      <c r="K16" s="21" t="s">
        <v>18</v>
      </c>
    </row>
    <row r="17" s="1" customFormat="1" ht="60" customHeight="1" spans="1:12">
      <c r="A17" s="11">
        <v>12</v>
      </c>
      <c r="B17" s="12" t="s">
        <v>40</v>
      </c>
      <c r="C17" s="12" t="s">
        <v>43</v>
      </c>
      <c r="D17" s="12"/>
      <c r="E17" s="11" t="s">
        <v>17</v>
      </c>
      <c r="F17" s="11">
        <v>273.23</v>
      </c>
      <c r="G17" s="11"/>
      <c r="H17" s="11"/>
      <c r="I17" s="18"/>
      <c r="J17" s="19" t="s">
        <v>35</v>
      </c>
      <c r="K17" s="21" t="s">
        <v>18</v>
      </c>
      <c r="L17" s="1">
        <f>F17*0.045</f>
        <v>12.29535</v>
      </c>
    </row>
    <row r="18" s="1" customFormat="1" ht="27" customHeight="1" spans="1:12">
      <c r="A18" s="11" t="s">
        <v>44</v>
      </c>
      <c r="B18" s="16" t="s">
        <v>45</v>
      </c>
      <c r="C18" s="12"/>
      <c r="D18" s="12"/>
      <c r="E18" s="12"/>
      <c r="F18" s="11"/>
      <c r="G18" s="11"/>
      <c r="H18" s="11"/>
      <c r="I18" s="18"/>
      <c r="J18" s="21"/>
      <c r="K18" s="21"/>
    </row>
    <row r="19" s="1" customFormat="1" ht="73" customHeight="1" spans="1:12">
      <c r="A19" s="11">
        <v>1</v>
      </c>
      <c r="B19" s="22" t="s">
        <v>46</v>
      </c>
      <c r="C19" s="22" t="s">
        <v>47</v>
      </c>
      <c r="D19" s="22"/>
      <c r="E19" s="11" t="s">
        <v>25</v>
      </c>
      <c r="F19" s="11">
        <v>132</v>
      </c>
      <c r="G19" s="11"/>
      <c r="H19" s="11"/>
      <c r="I19" s="18"/>
      <c r="J19" s="21" t="s">
        <v>48</v>
      </c>
      <c r="K19" s="21" t="s">
        <v>18</v>
      </c>
      <c r="L19" s="1">
        <f>F19</f>
        <v>132</v>
      </c>
    </row>
    <row r="20" s="1" customFormat="1" ht="73" customHeight="1" spans="1:12">
      <c r="A20" s="11">
        <v>2</v>
      </c>
      <c r="B20" s="22" t="s">
        <v>49</v>
      </c>
      <c r="C20" s="20" t="s">
        <v>50</v>
      </c>
      <c r="D20" s="20"/>
      <c r="E20" s="11" t="s">
        <v>25</v>
      </c>
      <c r="F20" s="11">
        <v>640</v>
      </c>
      <c r="G20" s="11"/>
      <c r="H20" s="11"/>
      <c r="I20" s="18"/>
      <c r="J20" s="21" t="s">
        <v>48</v>
      </c>
      <c r="K20" s="21" t="s">
        <v>18</v>
      </c>
      <c r="L20" s="1">
        <f>F20</f>
        <v>640</v>
      </c>
    </row>
    <row r="21" s="1" customFormat="1" ht="102" customHeight="1" spans="1:12">
      <c r="A21" s="11">
        <v>3</v>
      </c>
      <c r="B21" s="22" t="s">
        <v>51</v>
      </c>
      <c r="C21" s="20" t="s">
        <v>52</v>
      </c>
      <c r="D21" s="20"/>
      <c r="E21" s="11" t="s">
        <v>25</v>
      </c>
      <c r="F21" s="11">
        <v>475</v>
      </c>
      <c r="G21" s="11"/>
      <c r="H21" s="11"/>
      <c r="I21" s="18"/>
      <c r="J21" s="21" t="s">
        <v>48</v>
      </c>
      <c r="K21" s="21" t="s">
        <v>18</v>
      </c>
      <c r="L21" s="1">
        <f>F21</f>
        <v>475</v>
      </c>
    </row>
    <row r="22" s="1" customFormat="1" ht="28" customHeight="1" spans="1:12">
      <c r="A22" s="11" t="s">
        <v>53</v>
      </c>
      <c r="B22" s="23" t="s">
        <v>54</v>
      </c>
      <c r="C22" s="12"/>
      <c r="D22" s="12"/>
      <c r="E22" s="11"/>
      <c r="F22" s="11"/>
      <c r="G22" s="11"/>
      <c r="H22" s="11"/>
      <c r="I22" s="13"/>
      <c r="J22" s="21"/>
      <c r="K22" s="21"/>
    </row>
    <row r="23" s="1" customFormat="1" ht="75" customHeight="1" spans="1:12">
      <c r="A23" s="11">
        <v>6</v>
      </c>
      <c r="B23" s="12" t="s">
        <v>55</v>
      </c>
      <c r="C23" s="22" t="s">
        <v>56</v>
      </c>
      <c r="D23" s="22"/>
      <c r="E23" s="11" t="s">
        <v>17</v>
      </c>
      <c r="F23" s="11">
        <v>350</v>
      </c>
      <c r="G23" s="11"/>
      <c r="H23" s="11"/>
      <c r="I23" s="18"/>
      <c r="J23" s="21" t="s">
        <v>57</v>
      </c>
      <c r="K23" s="21" t="s">
        <v>58</v>
      </c>
      <c r="L23" s="1">
        <f t="shared" ref="L23:L26" si="1">F23</f>
        <v>350</v>
      </c>
    </row>
    <row r="24" s="1" customFormat="1" ht="77" customHeight="1" spans="1:12">
      <c r="A24" s="11">
        <v>7</v>
      </c>
      <c r="B24" s="22" t="s">
        <v>59</v>
      </c>
      <c r="C24" s="22" t="s">
        <v>56</v>
      </c>
      <c r="D24" s="22"/>
      <c r="E24" s="21" t="s">
        <v>17</v>
      </c>
      <c r="F24" s="11">
        <v>2440</v>
      </c>
      <c r="G24" s="11"/>
      <c r="H24" s="11"/>
      <c r="I24" s="18"/>
      <c r="J24" s="21" t="s">
        <v>57</v>
      </c>
      <c r="K24" s="21" t="s">
        <v>58</v>
      </c>
      <c r="L24" s="1">
        <f t="shared" si="1"/>
        <v>2440</v>
      </c>
    </row>
    <row r="25" s="1" customFormat="1" ht="42" customHeight="1" spans="1:12">
      <c r="A25" s="11" t="s">
        <v>60</v>
      </c>
      <c r="B25" s="12" t="s">
        <v>61</v>
      </c>
      <c r="C25" s="12"/>
      <c r="D25" s="12"/>
      <c r="E25" s="11"/>
      <c r="F25" s="11"/>
      <c r="G25" s="11"/>
      <c r="H25" s="11"/>
      <c r="I25" s="13"/>
      <c r="J25" s="21"/>
      <c r="K25" s="21"/>
    </row>
    <row r="26" s="1" customFormat="1" ht="50" customHeight="1" spans="1:12">
      <c r="A26" s="11">
        <v>1</v>
      </c>
      <c r="B26" s="12" t="s">
        <v>62</v>
      </c>
      <c r="C26" s="12" t="s">
        <v>63</v>
      </c>
      <c r="D26" s="12"/>
      <c r="E26" s="11" t="s">
        <v>64</v>
      </c>
      <c r="F26" s="11">
        <v>98.69</v>
      </c>
      <c r="G26" s="11"/>
      <c r="H26" s="11"/>
      <c r="I26" s="18"/>
      <c r="J26" s="21" t="s">
        <v>65</v>
      </c>
      <c r="K26" s="21" t="s">
        <v>66</v>
      </c>
      <c r="L26" s="1">
        <f t="shared" si="1"/>
        <v>98.69</v>
      </c>
    </row>
    <row r="27" s="1" customFormat="1" ht="50" customHeight="1" spans="1:12">
      <c r="A27" s="11">
        <v>2</v>
      </c>
      <c r="B27" s="12" t="s">
        <v>67</v>
      </c>
      <c r="C27" s="24" t="s">
        <v>67</v>
      </c>
      <c r="D27" s="25"/>
      <c r="E27" s="11" t="s">
        <v>64</v>
      </c>
      <c r="F27" s="11">
        <v>98.69</v>
      </c>
      <c r="G27" s="11"/>
      <c r="H27" s="11"/>
      <c r="I27" s="18"/>
      <c r="J27" s="21" t="s">
        <v>65</v>
      </c>
      <c r="K27" s="21" t="s">
        <v>66</v>
      </c>
    </row>
    <row r="28" s="1" customFormat="1" ht="24" customHeight="1" spans="1:12">
      <c r="A28" s="11" t="s">
        <v>68</v>
      </c>
      <c r="B28" s="26" t="s">
        <v>69</v>
      </c>
      <c r="C28" s="12"/>
      <c r="D28" s="12"/>
      <c r="E28" s="11"/>
      <c r="F28" s="11"/>
      <c r="G28" s="11"/>
      <c r="H28" s="11"/>
      <c r="I28" s="13"/>
      <c r="J28" s="21"/>
      <c r="K28" s="21"/>
    </row>
    <row r="29" s="1" customFormat="1" ht="50" customHeight="1" spans="1:12">
      <c r="A29" s="11">
        <v>1</v>
      </c>
      <c r="B29" s="22" t="s">
        <v>70</v>
      </c>
      <c r="C29" s="12" t="s">
        <v>71</v>
      </c>
      <c r="D29" s="12"/>
      <c r="E29" s="21" t="s">
        <v>17</v>
      </c>
      <c r="F29" s="11">
        <f>238*3.87</f>
        <v>921.06</v>
      </c>
      <c r="G29" s="11"/>
      <c r="H29" s="11"/>
      <c r="I29" s="18"/>
      <c r="J29" s="21" t="s">
        <v>72</v>
      </c>
      <c r="K29" s="21" t="s">
        <v>18</v>
      </c>
    </row>
    <row r="30" s="1" customFormat="1" ht="50" customHeight="1" spans="1:12">
      <c r="A30" s="11">
        <v>2</v>
      </c>
      <c r="B30" s="22" t="s">
        <v>73</v>
      </c>
      <c r="C30" s="22" t="s">
        <v>74</v>
      </c>
      <c r="D30" s="22"/>
      <c r="E30" s="27" t="s">
        <v>21</v>
      </c>
      <c r="F30" s="11">
        <v>400</v>
      </c>
      <c r="G30" s="11"/>
      <c r="H30" s="11"/>
      <c r="I30" s="18"/>
      <c r="J30" s="21" t="s">
        <v>72</v>
      </c>
      <c r="K30" s="21" t="s">
        <v>75</v>
      </c>
    </row>
    <row r="31" s="1" customFormat="1" ht="26" customHeight="1" spans="1:12">
      <c r="A31" s="11" t="s">
        <v>76</v>
      </c>
      <c r="B31" s="16" t="s">
        <v>77</v>
      </c>
      <c r="C31" s="12"/>
      <c r="D31" s="12"/>
      <c r="E31" s="12"/>
      <c r="F31" s="11"/>
      <c r="G31" s="11"/>
      <c r="H31" s="11"/>
      <c r="I31" s="18"/>
      <c r="J31" s="28"/>
      <c r="K31" s="28"/>
    </row>
    <row r="32" s="1" customFormat="1" ht="83" customHeight="1" spans="1:12">
      <c r="A32" s="11">
        <v>1</v>
      </c>
      <c r="B32" s="12" t="s">
        <v>78</v>
      </c>
      <c r="C32" s="12" t="s">
        <v>79</v>
      </c>
      <c r="D32" s="12"/>
      <c r="E32" s="11" t="s">
        <v>64</v>
      </c>
      <c r="F32" s="11">
        <v>2.87</v>
      </c>
      <c r="G32" s="11"/>
      <c r="H32" s="11"/>
      <c r="I32" s="18"/>
      <c r="J32" s="19" t="s">
        <v>78</v>
      </c>
      <c r="K32" s="21" t="s">
        <v>18</v>
      </c>
      <c r="L32" s="1">
        <f t="shared" ref="L32:L35" si="2">F32</f>
        <v>2.87</v>
      </c>
    </row>
    <row r="33" s="1" customFormat="1" ht="81" customHeight="1" spans="1:13">
      <c r="A33" s="11">
        <v>2</v>
      </c>
      <c r="B33" s="12" t="s">
        <v>80</v>
      </c>
      <c r="C33" s="12" t="s">
        <v>81</v>
      </c>
      <c r="D33" s="12"/>
      <c r="E33" s="11" t="s">
        <v>64</v>
      </c>
      <c r="F33" s="11">
        <v>7.503</v>
      </c>
      <c r="G33" s="11"/>
      <c r="H33" s="11"/>
      <c r="I33" s="18"/>
      <c r="J33" s="19" t="s">
        <v>80</v>
      </c>
      <c r="K33" s="21" t="s">
        <v>18</v>
      </c>
      <c r="L33" s="1">
        <f t="shared" si="2"/>
        <v>7.503</v>
      </c>
    </row>
    <row r="34" s="1" customFormat="1" ht="52" customHeight="1" spans="1:13">
      <c r="A34" s="11">
        <v>3</v>
      </c>
      <c r="B34" s="12" t="s">
        <v>82</v>
      </c>
      <c r="C34" s="12" t="s">
        <v>83</v>
      </c>
      <c r="D34" s="12"/>
      <c r="E34" s="11" t="s">
        <v>17</v>
      </c>
      <c r="F34" s="11">
        <v>52.31</v>
      </c>
      <c r="G34" s="11"/>
      <c r="H34" s="11"/>
      <c r="I34" s="18"/>
      <c r="J34" s="19" t="s">
        <v>84</v>
      </c>
      <c r="K34" s="21" t="s">
        <v>18</v>
      </c>
      <c r="L34" s="1">
        <f t="shared" si="2"/>
        <v>52.31</v>
      </c>
    </row>
    <row r="35" s="1" customFormat="1" ht="29" customHeight="1" spans="1:13">
      <c r="A35" s="11">
        <v>4</v>
      </c>
      <c r="B35" s="12" t="s">
        <v>85</v>
      </c>
      <c r="C35" s="12" t="s">
        <v>86</v>
      </c>
      <c r="D35" s="12"/>
      <c r="E35" s="11" t="s">
        <v>64</v>
      </c>
      <c r="F35" s="11">
        <v>1.391</v>
      </c>
      <c r="G35" s="11"/>
      <c r="H35" s="11"/>
      <c r="I35" s="18"/>
      <c r="J35" s="19" t="s">
        <v>85</v>
      </c>
      <c r="K35" s="21" t="s">
        <v>18</v>
      </c>
      <c r="L35" s="1">
        <f t="shared" si="2"/>
        <v>1.391</v>
      </c>
    </row>
    <row r="36" s="1" customFormat="1" ht="43" customHeight="1" spans="1:13">
      <c r="A36" s="11">
        <v>5</v>
      </c>
      <c r="B36" s="12" t="s">
        <v>87</v>
      </c>
      <c r="C36" s="12" t="s">
        <v>88</v>
      </c>
      <c r="D36" s="12"/>
      <c r="E36" s="11" t="s">
        <v>21</v>
      </c>
      <c r="F36" s="11">
        <v>140.68</v>
      </c>
      <c r="G36" s="11"/>
      <c r="H36" s="11"/>
      <c r="I36" s="18"/>
      <c r="J36" s="19"/>
      <c r="K36" s="19" t="s">
        <v>89</v>
      </c>
      <c r="L36" s="1">
        <v>0.6</v>
      </c>
    </row>
    <row r="37" s="1" customFormat="1" ht="87" customHeight="1" spans="1:13">
      <c r="A37" s="29">
        <v>55</v>
      </c>
      <c r="B37" s="30" t="s">
        <v>90</v>
      </c>
      <c r="C37" s="31" t="s">
        <v>91</v>
      </c>
      <c r="D37" s="32"/>
      <c r="E37" s="33" t="s">
        <v>64</v>
      </c>
      <c r="F37" s="34">
        <v>1.678</v>
      </c>
      <c r="G37" s="35"/>
      <c r="H37" s="11"/>
      <c r="I37" s="18"/>
      <c r="J37" s="36" t="s">
        <v>92</v>
      </c>
      <c r="K37" s="21" t="s">
        <v>18</v>
      </c>
    </row>
    <row r="38" s="1" customFormat="1" ht="94" customHeight="1" spans="1:13">
      <c r="A38" s="29">
        <v>56</v>
      </c>
      <c r="B38" s="30" t="s">
        <v>93</v>
      </c>
      <c r="C38" s="31" t="s">
        <v>94</v>
      </c>
      <c r="D38" s="32"/>
      <c r="E38" s="33" t="s">
        <v>64</v>
      </c>
      <c r="F38" s="34">
        <v>5.804</v>
      </c>
      <c r="G38" s="35"/>
      <c r="H38" s="11"/>
      <c r="I38" s="18"/>
      <c r="J38" s="36" t="s">
        <v>95</v>
      </c>
      <c r="K38" s="21" t="s">
        <v>18</v>
      </c>
    </row>
    <row r="39" s="1" customFormat="1" ht="87" customHeight="1" spans="1:13">
      <c r="A39" s="29">
        <v>57</v>
      </c>
      <c r="B39" s="30" t="s">
        <v>80</v>
      </c>
      <c r="C39" s="31" t="s">
        <v>96</v>
      </c>
      <c r="D39" s="32"/>
      <c r="E39" s="33" t="s">
        <v>64</v>
      </c>
      <c r="F39" s="34">
        <v>1.976</v>
      </c>
      <c r="G39" s="35"/>
      <c r="H39" s="11"/>
      <c r="I39" s="18"/>
      <c r="J39" s="36" t="s">
        <v>92</v>
      </c>
      <c r="K39" s="21" t="s">
        <v>18</v>
      </c>
    </row>
    <row r="40" s="1" customFormat="1" ht="41.25" customHeight="1" spans="1:13">
      <c r="A40" s="29">
        <v>58</v>
      </c>
      <c r="B40" s="30" t="s">
        <v>97</v>
      </c>
      <c r="C40" s="31" t="s">
        <v>98</v>
      </c>
      <c r="D40" s="32"/>
      <c r="E40" s="33" t="s">
        <v>17</v>
      </c>
      <c r="F40" s="34">
        <v>135.97</v>
      </c>
      <c r="G40" s="35"/>
      <c r="H40" s="33"/>
      <c r="I40" s="18"/>
      <c r="J40" s="36" t="s">
        <v>99</v>
      </c>
      <c r="K40" s="21" t="s">
        <v>18</v>
      </c>
    </row>
    <row r="41" s="1" customFormat="1" ht="32" customHeight="1" spans="1:13">
      <c r="A41" s="11" t="s">
        <v>100</v>
      </c>
      <c r="B41" s="16" t="s">
        <v>101</v>
      </c>
      <c r="C41" s="12"/>
      <c r="D41" s="12"/>
      <c r="E41" s="11"/>
      <c r="F41" s="11"/>
      <c r="G41" s="11"/>
      <c r="H41" s="11"/>
      <c r="I41" s="18"/>
      <c r="J41" s="19"/>
      <c r="K41" s="19"/>
    </row>
    <row r="42" s="1" customFormat="1" ht="28" customHeight="1" spans="1:13">
      <c r="A42" s="11">
        <v>1</v>
      </c>
      <c r="B42" s="12" t="s">
        <v>102</v>
      </c>
      <c r="C42" s="12" t="s">
        <v>103</v>
      </c>
      <c r="D42" s="12"/>
      <c r="E42" s="21" t="s">
        <v>104</v>
      </c>
      <c r="F42" s="11">
        <v>20</v>
      </c>
      <c r="G42" s="11"/>
      <c r="H42" s="11"/>
      <c r="I42" s="18"/>
      <c r="J42" s="19"/>
      <c r="K42" s="19" t="s">
        <v>105</v>
      </c>
    </row>
    <row r="43" s="1" customFormat="1" ht="28" customHeight="1" spans="1:13">
      <c r="A43" s="11">
        <v>2</v>
      </c>
      <c r="B43" s="12" t="s">
        <v>106</v>
      </c>
      <c r="C43" s="12" t="s">
        <v>103</v>
      </c>
      <c r="D43" s="12"/>
      <c r="E43" s="21" t="s">
        <v>104</v>
      </c>
      <c r="F43" s="11">
        <v>10</v>
      </c>
      <c r="G43" s="11"/>
      <c r="H43" s="11"/>
      <c r="I43" s="18"/>
      <c r="J43" s="19"/>
      <c r="K43" s="19" t="s">
        <v>105</v>
      </c>
    </row>
    <row r="44" s="1" customFormat="1" ht="39" customHeight="1" spans="1:13">
      <c r="A44" s="11">
        <v>3</v>
      </c>
      <c r="B44" s="12" t="s">
        <v>107</v>
      </c>
      <c r="C44" s="12"/>
      <c r="D44" s="12"/>
      <c r="E44" s="11" t="s">
        <v>108</v>
      </c>
      <c r="F44" s="11"/>
      <c r="G44" s="11"/>
      <c r="H44" s="11"/>
      <c r="I44" s="18"/>
      <c r="J44" s="19"/>
      <c r="K44" s="19"/>
    </row>
    <row r="45" s="1" customFormat="1" ht="39" customHeight="1" spans="1:13">
      <c r="A45" s="11">
        <v>4</v>
      </c>
      <c r="B45" s="12" t="s">
        <v>109</v>
      </c>
      <c r="C45" s="12"/>
      <c r="D45" s="12"/>
      <c r="E45" s="11" t="s">
        <v>108</v>
      </c>
      <c r="F45" s="11"/>
      <c r="G45" s="11"/>
      <c r="H45" s="11"/>
      <c r="I45" s="18"/>
      <c r="J45" s="28"/>
      <c r="K45" s="28"/>
    </row>
    <row r="46" s="1" customFormat="1" ht="39" customHeight="1" spans="1:13">
      <c r="A46" s="11">
        <v>5</v>
      </c>
      <c r="B46" s="12" t="s">
        <v>110</v>
      </c>
      <c r="C46" s="12"/>
      <c r="D46" s="12"/>
      <c r="E46" s="11" t="s">
        <v>108</v>
      </c>
      <c r="F46" s="11"/>
      <c r="G46" s="11"/>
      <c r="H46" s="37"/>
      <c r="I46" s="18"/>
      <c r="J46" s="38"/>
      <c r="K46" s="38"/>
    </row>
    <row r="47" s="1" customFormat="1" ht="48" customHeight="1" spans="1:13">
      <c r="A47" s="39" t="s">
        <v>111</v>
      </c>
      <c r="B47" s="39"/>
      <c r="C47" s="40"/>
      <c r="D47" s="40"/>
      <c r="E47" s="39"/>
      <c r="F47" s="39"/>
      <c r="G47" s="39"/>
      <c r="H47" s="39"/>
      <c r="I47" s="39"/>
      <c r="J47" s="39"/>
      <c r="K47" s="39"/>
    </row>
    <row r="48" s="1" customFormat="1" spans="1:13">
      <c r="C48" s="2"/>
      <c r="D48" s="2"/>
      <c r="E48" s="1"/>
      <c r="F48" s="3"/>
      <c r="G48" s="3"/>
      <c r="H48" s="3"/>
      <c r="I48" s="4"/>
      <c r="J48" s="5"/>
      <c r="K48" s="38"/>
      <c r="L48" s="41"/>
      <c r="M48" s="41" t="s">
        <v>112</v>
      </c>
    </row>
    <row r="49" s="1" customFormat="1" hidden="1" spans="3:13">
      <c r="C49" s="2"/>
      <c r="D49" s="2"/>
      <c r="E49" s="1"/>
      <c r="F49" s="3"/>
      <c r="G49" s="3"/>
      <c r="H49" s="3"/>
      <c r="I49" s="4"/>
      <c r="J49" s="5"/>
      <c r="K49" s="42" t="s">
        <v>113</v>
      </c>
      <c r="L49" s="41">
        <v>61.47</v>
      </c>
      <c r="M49" s="41">
        <f t="shared" ref="M49:M56" si="3">L49/1.09</f>
        <v>56.394495412844</v>
      </c>
    </row>
    <row r="50" s="1" customFormat="1" hidden="1" spans="3:13">
      <c r="C50" s="2"/>
      <c r="D50" s="2"/>
      <c r="E50" s="1"/>
      <c r="F50" s="3"/>
      <c r="G50" s="3"/>
      <c r="H50" s="3"/>
      <c r="I50" s="4">
        <v>1148720.06</v>
      </c>
      <c r="J50" s="5"/>
      <c r="K50" s="42" t="s">
        <v>114</v>
      </c>
      <c r="L50" s="41">
        <v>148.53</v>
      </c>
      <c r="M50" s="41">
        <f t="shared" si="3"/>
        <v>136.266055045872</v>
      </c>
    </row>
    <row r="51" s="1" customFormat="1" hidden="1" spans="3:13">
      <c r="C51" s="2"/>
      <c r="D51" s="2"/>
      <c r="E51" s="1"/>
      <c r="F51" s="3"/>
      <c r="G51" s="3"/>
      <c r="H51" s="3"/>
      <c r="I51" s="4">
        <v>1148720.071372</v>
      </c>
      <c r="J51" s="5"/>
      <c r="K51" s="42" t="s">
        <v>115</v>
      </c>
      <c r="L51" s="41">
        <v>21.86</v>
      </c>
      <c r="M51" s="41">
        <f t="shared" si="3"/>
        <v>20.0550458715596</v>
      </c>
    </row>
    <row r="52" s="1" customFormat="1" hidden="1" spans="3:13">
      <c r="C52" s="2"/>
      <c r="D52" s="2"/>
      <c r="E52" s="1"/>
      <c r="F52" s="3"/>
      <c r="G52" s="3"/>
      <c r="H52" s="3"/>
      <c r="I52" s="4"/>
      <c r="J52" s="5"/>
      <c r="K52" s="42" t="s">
        <v>116</v>
      </c>
      <c r="L52" s="41">
        <v>11.39</v>
      </c>
      <c r="M52" s="41">
        <f t="shared" si="3"/>
        <v>10.4495412844037</v>
      </c>
    </row>
    <row r="53" s="1" customFormat="1" hidden="1" spans="3:13">
      <c r="C53" s="2"/>
      <c r="D53" s="2"/>
      <c r="E53" s="1"/>
      <c r="F53" s="3"/>
      <c r="G53" s="3"/>
      <c r="H53" s="3"/>
      <c r="I53" s="4">
        <f>I50-I44</f>
        <v>1148720.06</v>
      </c>
      <c r="J53" s="5"/>
      <c r="K53" s="42" t="s">
        <v>117</v>
      </c>
      <c r="L53" s="41">
        <v>47.6</v>
      </c>
      <c r="M53" s="41">
        <f t="shared" si="3"/>
        <v>43.6697247706422</v>
      </c>
    </row>
    <row r="54" s="1" customFormat="1" hidden="1" spans="3:13">
      <c r="C54" s="2"/>
      <c r="D54" s="2"/>
      <c r="E54" s="1"/>
      <c r="F54" s="3"/>
      <c r="G54" s="3"/>
      <c r="H54" s="3"/>
      <c r="I54" s="4">
        <f>646400</f>
        <v>646400</v>
      </c>
      <c r="J54" s="5"/>
      <c r="K54" s="42" t="s">
        <v>118</v>
      </c>
      <c r="L54" s="41">
        <v>43.28</v>
      </c>
      <c r="M54" s="41">
        <f t="shared" si="3"/>
        <v>39.7064220183486</v>
      </c>
    </row>
    <row r="55" s="1" customFormat="1" hidden="1" spans="3:13">
      <c r="C55" s="2"/>
      <c r="D55" s="2"/>
      <c r="E55" s="1"/>
      <c r="F55" s="3"/>
      <c r="G55" s="3"/>
      <c r="H55" s="3"/>
      <c r="I55" s="4">
        <f>I53-I54</f>
        <v>502320.06</v>
      </c>
      <c r="J55" s="5"/>
      <c r="K55" s="42" t="s">
        <v>65</v>
      </c>
      <c r="L55" s="41">
        <v>21.36</v>
      </c>
      <c r="M55" s="41">
        <f t="shared" si="3"/>
        <v>19.5963302752294</v>
      </c>
    </row>
    <row r="56" s="1" customFormat="1" hidden="1" spans="3:13">
      <c r="C56" s="2"/>
      <c r="D56" s="2"/>
      <c r="E56" s="1"/>
      <c r="F56" s="3"/>
      <c r="G56" s="3"/>
      <c r="H56" s="3"/>
      <c r="I56" s="4"/>
      <c r="J56" s="5"/>
      <c r="K56" s="42" t="s">
        <v>119</v>
      </c>
      <c r="L56" s="41">
        <v>12.26</v>
      </c>
      <c r="M56" s="41">
        <f t="shared" si="3"/>
        <v>11.2477064220183</v>
      </c>
    </row>
    <row r="57" s="1" customFormat="1" hidden="1" spans="3:13">
      <c r="C57" s="2"/>
      <c r="D57" s="2"/>
      <c r="E57" s="1"/>
      <c r="F57" s="3"/>
      <c r="G57" s="3"/>
      <c r="H57" s="3"/>
      <c r="I57" s="4"/>
      <c r="J57" s="5"/>
      <c r="K57" s="42" t="s">
        <v>120</v>
      </c>
      <c r="L57" s="41">
        <f>SUM(L49:L56)</f>
        <v>367.75</v>
      </c>
      <c r="M57" s="41">
        <f>SUM(M49:M56)</f>
        <v>337.385321100918</v>
      </c>
    </row>
    <row r="58" s="1" customFormat="1" hidden="1" spans="3:13">
      <c r="C58" s="2"/>
      <c r="D58" s="2"/>
      <c r="F58" s="3"/>
      <c r="G58" s="3"/>
      <c r="H58" s="3"/>
      <c r="I58" s="4"/>
      <c r="J58" s="5"/>
      <c r="K58" s="6"/>
      <c r="L58" s="43"/>
      <c r="M58" s="43">
        <f>365.215335/1.09</f>
        <v>335.059940366972</v>
      </c>
    </row>
    <row r="59" s="1" customFormat="1" hidden="1" spans="3:13">
      <c r="C59" s="2"/>
      <c r="D59" s="2"/>
      <c r="F59" s="3"/>
      <c r="G59" s="3"/>
      <c r="H59" s="3"/>
      <c r="I59" s="4"/>
      <c r="J59" s="5"/>
      <c r="K59" s="6"/>
      <c r="L59" s="43"/>
      <c r="M59" s="43">
        <f>M58-M57</f>
        <v>-2.32538073394579</v>
      </c>
    </row>
    <row r="60" hidden="1"/>
    <row r="61" hidden="1"/>
  </sheetData>
  <mergeCells count="95">
    <mergeCell ref="A1:K1"/>
    <mergeCell ref="A2:J2"/>
    <mergeCell ref="H3:I3"/>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C34:D34"/>
    <mergeCell ref="F34:G34"/>
    <mergeCell ref="C35:D35"/>
    <mergeCell ref="F35:G35"/>
    <mergeCell ref="C36:D36"/>
    <mergeCell ref="F36:G36"/>
    <mergeCell ref="C37:D37"/>
    <mergeCell ref="F37:G37"/>
    <mergeCell ref="C38:D38"/>
    <mergeCell ref="F38:G38"/>
    <mergeCell ref="C39:D39"/>
    <mergeCell ref="F39:G39"/>
    <mergeCell ref="C40:D40"/>
    <mergeCell ref="F40:G40"/>
    <mergeCell ref="C41:D41"/>
    <mergeCell ref="F41:G41"/>
    <mergeCell ref="C42:D42"/>
    <mergeCell ref="F42:G42"/>
    <mergeCell ref="C43:D43"/>
    <mergeCell ref="F43:G43"/>
    <mergeCell ref="C44:D44"/>
    <mergeCell ref="F44:G44"/>
    <mergeCell ref="C45:D45"/>
    <mergeCell ref="F45:G45"/>
    <mergeCell ref="C46:D46"/>
    <mergeCell ref="F46:G46"/>
    <mergeCell ref="A47:K47"/>
    <mergeCell ref="A3:A4"/>
    <mergeCell ref="B3:B4"/>
    <mergeCell ref="E3:E4"/>
    <mergeCell ref="J3:J4"/>
    <mergeCell ref="K3:K4"/>
    <mergeCell ref="C3:D4"/>
    <mergeCell ref="F3:G4"/>
  </mergeCells>
  <pageMargins left="0.314583333333333" right="0.275" top="0.354166666666667" bottom="0.550694444444444" header="0.5" footer="0.5"/>
  <pageSetup paperSize="9" scale="68"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劳务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陈俊丽</cp:lastModifiedBy>
  <dcterms:created xsi:type="dcterms:W3CDTF">2025-11-10T17:20:00Z</dcterms:created>
  <dcterms:modified xsi:type="dcterms:W3CDTF">2026-08-18T08:19:52Z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A211F8AECB2B416C944D3A8B62D8126F_12</vt:lpwstr>
  </property>
  <property fmtid="{D5CDD505-2E9C-101B-9397-08002B2CF9AE}" pid="3" name="KSOProductBuildVer">
    <vt:lpwstr>2052-12.1.0.28043</vt:lpwstr>
  </property>
  <property fmtid="{D5CDD505-2E9C-101B-9397-08002B2CF9AE}" pid="4" name="CalculationRule">
    <vt:i4>0</vt:i4>
  </property>
</Properties>
</file>