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9" name="ID_016B093DE36A445CB9B524CECD23BFA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76780" y="18198465"/>
          <a:ext cx="6781800" cy="4105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B22C64C90313415BA02D8287108F436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883515" y="2717165"/>
          <a:ext cx="3743325" cy="1800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52AF864E2E3E4A2B8982F3425AA6558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093315" y="2717165"/>
          <a:ext cx="4048125" cy="3162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9EC62AD4B59D43D886774421ABC2EE9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563350" y="19716750"/>
          <a:ext cx="4781550" cy="6457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5C0F95D22C494380B65B82A3DF7AF3B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3630275" y="19716750"/>
          <a:ext cx="2590800" cy="3486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" name="ID_EFA188EDAFB14DEABDA5C1A4489FA34D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876780" y="26490930"/>
          <a:ext cx="4876800" cy="3390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3" name="ID_D6B1E9EA01364CEEA1A9F2C475A4B2A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666980" y="29181425"/>
          <a:ext cx="6619875" cy="4886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2B97F4AB1E7241499F0824E7801A1F7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1563350" y="27765375"/>
          <a:ext cx="3819525" cy="5457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E91DEEDC5947403C89333CA5D1EC58DA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3630275" y="27765375"/>
          <a:ext cx="5819775" cy="82200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E6DA138D899B4D66B76CCE5253D61588" descr="企业微信截图_17544704465958"/>
        <xdr:cNvPicPr/>
      </xdr:nvPicPr>
      <xdr:blipFill>
        <a:blip r:embed="rId10"/>
        <a:stretch>
          <a:fillRect/>
        </a:stretch>
      </xdr:blipFill>
      <xdr:spPr>
        <a:xfrm>
          <a:off x="0" y="0"/>
          <a:ext cx="5238750" cy="2847975"/>
        </a:xfrm>
        <a:prstGeom prst="rect">
          <a:avLst/>
        </a:prstGeom>
      </xdr:spPr>
    </xdr:pic>
  </etc:cellImage>
  <etc:cellImage>
    <xdr:pic>
      <xdr:nvPicPr>
        <xdr:cNvPr id="33" name="ID_0CC9E55CDEA6480E807E3D96F82953A1" descr="企业微信截图_17567783585449"/>
        <xdr:cNvPicPr/>
      </xdr:nvPicPr>
      <xdr:blipFill>
        <a:blip r:embed="rId11"/>
        <a:stretch>
          <a:fillRect/>
        </a:stretch>
      </xdr:blipFill>
      <xdr:spPr>
        <a:xfrm>
          <a:off x="0" y="0"/>
          <a:ext cx="7115175" cy="4657725"/>
        </a:xfrm>
        <a:prstGeom prst="rect">
          <a:avLst/>
        </a:prstGeom>
      </xdr:spPr>
    </xdr:pic>
  </etc:cellImage>
  <etc:cellImage>
    <xdr:pic>
      <xdr:nvPicPr>
        <xdr:cNvPr id="15" name="ID_6FEA9733018843AE844F985C8F13400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1563350" y="32404050"/>
          <a:ext cx="4562475" cy="2905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87647F13A61045FF9536E3F97860B19A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3651230" y="32423100"/>
          <a:ext cx="1996440" cy="2238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C6CECDC9507B4EA5881B71E459E5C86F" descr="企业微信截图_17545373112880"/>
        <xdr:cNvPicPr/>
      </xdr:nvPicPr>
      <xdr:blipFill>
        <a:blip r:embed="rId14"/>
        <a:stretch>
          <a:fillRect/>
        </a:stretch>
      </xdr:blipFill>
      <xdr:spPr>
        <a:xfrm>
          <a:off x="0" y="0"/>
          <a:ext cx="3829050" cy="3267075"/>
        </a:xfrm>
        <a:prstGeom prst="rect">
          <a:avLst/>
        </a:prstGeom>
      </xdr:spPr>
    </xdr:pic>
  </etc:cellImage>
  <etc:cellImage>
    <xdr:pic>
      <xdr:nvPicPr>
        <xdr:cNvPr id="60" name="ID_E1163FBBDBFC4CA7B2C4E05678B3562B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4876780" y="34337625"/>
          <a:ext cx="4638675" cy="6496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03F0C96F75314858B310B29A9D449F0E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1563350" y="9534525"/>
          <a:ext cx="1428750" cy="2447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731CA11EA62B4E7194D969C08AF9B3C1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1563350" y="12839700"/>
          <a:ext cx="1362075" cy="3009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" name="ID_9B7AFBDBB60846D2BBF70ADCC7AF438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3630275" y="9534525"/>
          <a:ext cx="1476375" cy="2819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4" name="ID_F5730F64598942EE878924CE5DF6529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3630275" y="12839700"/>
          <a:ext cx="1257300" cy="27146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C0C7216B46EA4BAA866B20467FDBFB3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3630275" y="16278225"/>
          <a:ext cx="1695450" cy="2828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6" name="ID_230D62CF5CE14E068680D29E9F613F80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563350" y="16278225"/>
          <a:ext cx="1600200" cy="2657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D5EBB718BFC442868FF0811AA4AAF6FC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1563350" y="809625"/>
          <a:ext cx="9753600" cy="6419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C0577FFFFF1B4E5AAA286BF98BBF2E58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1563350" y="2857500"/>
          <a:ext cx="5124450" cy="28098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8A0ACB8DA9654A29BD87F9BCC8DF4457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3630275" y="2857500"/>
          <a:ext cx="9753600" cy="70770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<sst xmlns="http://schemas.openxmlformats.org/spreadsheetml/2006/main" count="96" uniqueCount="52">
  <si>
    <t>一、床及床垫类</t>
  </si>
  <si>
    <t>序号</t>
  </si>
  <si>
    <t>采购内容</t>
  </si>
  <si>
    <t>单位</t>
  </si>
  <si>
    <t>数量</t>
  </si>
  <si>
    <t>技术参数及配置要求</t>
  </si>
  <si>
    <t>适用户型/备注</t>
  </si>
  <si>
    <t>最高单价限价（元）</t>
  </si>
  <si>
    <t>参考图片</t>
  </si>
  <si>
    <t>1.5米床</t>
  </si>
  <si>
    <t>张</t>
  </si>
  <si>
    <t>1.1 规格尺寸：1500mm（宽）×2000mm（长），颜色：奶油白。
1.2 床架材质：主框架采用优质铸铁/生铁材质，主支撑管规格≥50mm×25mm，管壁厚度≥1.5mm。床板支撑条规格85mm×15mm（实木或金属材质）。
1.3 结构要求：采用加粗龙骨+不少于12个支撑脚设计，确保床体结构稳固。床架带同材质防滑挡架，防止床垫滑动。床脚配静音防滑脚垫。
1.4 床头要求：床头倾角96°±2°，带可拆卸PU皮软包，内部填充高密度回弹海绵（密度≥35kg/m³），海绵回弹率≥35%，拉伸强度≥90kPa。
1.5 工艺要求：金属表面采用环保级静电喷塑处理（符合HG/T 2006-2022《热固性和热塑性粉末涂料》），涂层均匀，附着力强。全床采用圆弧边角设计。
1.6 承重要求：整床静载承重≥500kg。
1.7 适配性：床高离地400mm，可适配10-20cm厚度床垫。</t>
  </si>
  <si>
    <t>DEFG户型（C户型2-9楼无障碍房配此床）</t>
  </si>
  <si>
    <t>1.5米床头软包靠背垫</t>
  </si>
  <si>
    <t>个</t>
  </si>
  <si>
    <t>2.1 规格尺寸：1500mm×600mm×60mm，色系：灰白色系。
2.2 外套材质：人造革。
2.3 填充物：高密度海绵（≥35D）。
2.4 填充层结构：自上而下依次为：免洗纳米科技布+ 优质色丁布+ 柔软珍珠棉+ 高回弹海绵。
2.5 产品细节：靠背贴合脊椎，贴合人体曲线；手工折边，针脚缜密均匀，不条线，锁边牢靠，防止脱线松散。
2.6 环保标准：甲醛释放量≤0.05mg/m³，符合国家最高环保等级要求。
2.7 整体要求：可拆卸，靠背背面加挂钩等与床头加固定（靠背与床头架贴合度高且牢固），整体造型简约现代。</t>
  </si>
  <si>
    <t>/</t>
  </si>
  <si>
    <t>1.5米床垫</t>
  </si>
  <si>
    <t>3.1 规格尺寸：1500mm×2000mm×200mm，色系：白色系。
3.2 软硬度：双面可睡设计，一面偏硬、一面偏软，软硬度适中。
3.3 弹簧系统：采用独立袋装弹簧（高锰碳钢材质的精钢），线径2.0-2.3mm，弹簧圈数≥6圈，弹簧数量≥576个。弹簧须经热处理，确保弹性和耐用性。独立袋装设计确保静音及抗干扰。
3.4 填充层结构：自上而下依次为：羊绒混纺面料（亲肤透气）+ 科技纳米海绵（密度45D）+ 天然乳胶（厚度20-30mm，乳胶含量≥92%，具备防螨抗菌功能）+ 3E环保椰棕（厚度≥20mm，采用热压工艺，无胶水添加）+ 3D透气围边面料。
3.5 分区设计：床垫须采用七区独立袋装弹簧分区设计，贴合人体曲线。
3.6 环保标准：全垫采用0胶水制作工艺，甲醛释放量≤0.05mg/m³，符合国家最高环保等级要求。须提供第三方检测报告。
3.7 其他：非卷包设计，须原厂整体发货。</t>
  </si>
  <si>
    <t>1.8米床</t>
  </si>
  <si>
    <t>4.1 规格尺寸：1800mm×2000mm，颜色：奶油白。
4.2 床架材质：主框架采用优质铸铁/生铁，主支撑管规格
≥50mm×25mm，管壁厚度≥1.5mm。床板支撑条规格85mm×15mm。
4.3 结构要求：采用加粗龙骨+不少于12个支撑脚设计，确保床体结构稳固。床架带同材质防滑挡架，防止床垫滑动。床脚配静音防滑脚垫。
4.4 床头要求：床头倾角96°±2°，带固定式PU皮软包，内部填充高密度回弹海绵（密度≥35kg/m³），海绵回弹率≥35%，拉伸强度≥90kPa。
4.5 工艺要求：金属表面采用环保级静电喷塑处理（符合HG/T 2006-2022），涂层均匀，附着力强。全床采用圆弧边角设计。
4.6 承重要求：整床静载承重≥500kg。
4.7 适配性：床高离地400mm，可适配20cm厚度床垫。</t>
  </si>
  <si>
    <t>ABCH户型（C户型2-9楼无障碍房除外）</t>
  </si>
  <si>
    <t>1.8米床头软包靠背垫</t>
  </si>
  <si>
    <t>5.1 规格尺寸：1800mm×600mm×60mm，色系：灰白色系。
5.2 外套材质：人造革。
5.3 填充物：高密度海绵（≥35D）。
5.4 填充层结构：自上而下依次为：免洗纳米科技布+ 优质色丁布+ 柔软珍珠棉+ 高回弹海绵。
5.5 产品细节：靠背贴合脊椎，贴合人体曲线；手工折边，针脚缜密均匀，不条线，锁边牢靠，防止脱线松散。
5.6 环保标准：甲醛释放量≤0.05mg/m³，符合国家最高环保等级要求。
5.7  整体要求：可拆卸，靠背背面加挂钩等与床头加固定（靠背与床头架贴合度高且牢固），整体造型简约现代。</t>
  </si>
  <si>
    <t>1.8米床垫</t>
  </si>
  <si>
    <t>6.1 规格尺寸：1800mm×2000mm×200mm，色系：白色系。
6.2 软硬度：双面可睡设计，一面偏硬、一面偏软，软硬度适中。
6.3 弹簧系统：采用独立袋装弹簧（高锰碳钢），线径2.0-2.3mm，圈数≥6圈，弹簧数量≥704个。弹簧须经热处理，确保弹性和耐用性。独立袋装设计确保静音及抗干扰。
6.4 填充层结构：自上而下依次为：羊绒混纺面料 + 科技纳米海绵（密度45D）+ 天然乳胶（厚度20-30mm，乳胶含量≥92%）+ 3E环保椰棕（厚度≥20mm）+ 3D透气围边面料。
6.5 分区设计：床垫须采用七区独立袋装弹簧分区设计，贴合人体曲线。
6.6 环保标准：全垫采用0胶水制作工艺，甲醛释放量≤0.05mg/m³，符合国家最高环保等级要求。须提供第三方检测报告。
6.7 其他：非卷包设计，须原厂整体发货。</t>
  </si>
  <si>
    <t>二、衣柜类</t>
  </si>
  <si>
    <r>
      <rPr>
        <sz val="11"/>
        <color rgb="FF0F1115"/>
        <rFont val="Segoe UI"/>
        <charset val="134"/>
      </rPr>
      <t>1.0m</t>
    </r>
    <r>
      <rPr>
        <sz val="11"/>
        <color rgb="FF0F1115"/>
        <rFont val="宋体"/>
        <charset val="134"/>
      </rPr>
      <t>衣柜（</t>
    </r>
    <r>
      <rPr>
        <sz val="11"/>
        <color rgb="FF0F1115"/>
        <rFont val="Segoe UI"/>
        <charset val="134"/>
      </rPr>
      <t>DE</t>
    </r>
    <r>
      <rPr>
        <sz val="11"/>
        <color rgb="FF0F1115"/>
        <rFont val="宋体"/>
        <charset val="134"/>
      </rPr>
      <t>户型专用）</t>
    </r>
  </si>
  <si>
    <t>7.1 规格尺寸：整柜尺寸1000mm（宽）×550mm（深）×2500mm（高）。其中底柜高度2000mm，顶柜高度500mm。色系：白色系。
7.2 基材要求：采用国标E1级环保实木颗粒免漆板，甲醛释放量≤0.124mg/m³，符合GB/T 39600-2021《人造板及其制品甲醛释放量分级》要求。承重部位（层板、柜体立板）板材厚度为18mm，静曲强度≥12MPa。板材表面须具备耐磨、耐干热、耐污染腐蚀、耐龟裂、耐水蒸气性能。
7.3 封边工艺：所有板材可见面均采用优质PVC塑料机械封边，采用PUR热熔胶，确保封边牢固、严密、防水，不可出现开胶、鼓包现象。封边条颜色与板面色系一致。
7.4 结构布局：柜体采用左右结构，右侧为叠放衣服分区，内部配活动层板（厚度18mm），层板高度可调节。左侧为挂衣区，配不锈钢挂衣杆，管壁厚度≥1.2mm，挂衣杆承重能力≥150kg，挂衣杆两端须牢固固定，不可转动或脱落。
7.5 五金配件：采用优质五金配件。铰链采用冷轧钢材质阻尼缓冲铰链，开合测试≥5万次无损坏，开启角度≥110°。门铰螺母采用电镀铝合金材质，防锈耐腐。柜体连接件采用偏心轮+连接杆结构，确保柜体稳固。
7.6 门板要求：外层采用实木双面抽门，门板厚度≥18mm，门板平整不变形，开合顺畅。门板配优质拉手，拉手材质为铝合金或同色嵌入式设计。
7.7 背板要求：背板厚度≥5mm，须做封边处理，防潮防变形。背板安装采用嵌槽式结构，不可直接钉装在柜体上。
7.8 踢脚板：底部配可调节踢脚板，高度≥80mm，材质同柜体，负重不变形，方便调节柜体水平。</t>
  </si>
  <si>
    <r>
      <rPr>
        <sz val="11"/>
        <color rgb="FF0F1115"/>
        <rFont val="Segoe UI"/>
        <charset val="134"/>
      </rPr>
      <t>DE</t>
    </r>
    <r>
      <rPr>
        <sz val="11"/>
        <color rgb="FF0F1115"/>
        <rFont val="宋体"/>
        <charset val="134"/>
      </rPr>
      <t>户型（</t>
    </r>
    <r>
      <rPr>
        <sz val="11"/>
        <color rgb="FF0F1115"/>
        <rFont val="Segoe UI"/>
        <charset val="134"/>
      </rPr>
      <t>E</t>
    </r>
    <r>
      <rPr>
        <sz val="11"/>
        <color rgb="FF0F1115"/>
        <rFont val="宋体"/>
        <charset val="134"/>
      </rPr>
      <t>户型</t>
    </r>
    <r>
      <rPr>
        <sz val="11"/>
        <color rgb="FF0F1115"/>
        <rFont val="Segoe UI"/>
        <charset val="134"/>
      </rPr>
      <t>5-13</t>
    </r>
    <r>
      <rPr>
        <sz val="11"/>
        <color rgb="FF0F1115"/>
        <rFont val="宋体"/>
        <charset val="134"/>
      </rPr>
      <t>楼）不含顶柜，仅提供</t>
    </r>
    <r>
      <rPr>
        <sz val="11"/>
        <color rgb="FF0F1115"/>
        <rFont val="Segoe UI"/>
        <charset val="134"/>
      </rPr>
      <t>2000mm</t>
    </r>
    <r>
      <rPr>
        <sz val="11"/>
        <color rgb="FF0F1115"/>
        <rFont val="宋体"/>
        <charset val="134"/>
      </rPr>
      <t>高底柜）</t>
    </r>
  </si>
  <si>
    <r>
      <rPr>
        <sz val="11"/>
        <color rgb="FF0F1115"/>
        <rFont val="Segoe UI"/>
        <charset val="134"/>
      </rPr>
      <t>1.0m</t>
    </r>
    <r>
      <rPr>
        <sz val="11"/>
        <color rgb="FF0F1115"/>
        <rFont val="宋体"/>
        <charset val="134"/>
      </rPr>
      <t>衣柜</t>
    </r>
    <r>
      <rPr>
        <sz val="11"/>
        <color rgb="FF0F1115"/>
        <rFont val="Segoe UI"/>
        <charset val="134"/>
      </rPr>
      <t>+</t>
    </r>
    <r>
      <rPr>
        <sz val="11"/>
        <color rgb="FF0F1115"/>
        <rFont val="宋体"/>
        <charset val="134"/>
      </rPr>
      <t>顶柜（</t>
    </r>
    <r>
      <rPr>
        <sz val="11"/>
        <color rgb="FF0F1115"/>
        <rFont val="Segoe UI"/>
        <charset val="134"/>
      </rPr>
      <t>G</t>
    </r>
    <r>
      <rPr>
        <sz val="11"/>
        <color rgb="FF0F1115"/>
        <rFont val="宋体"/>
        <charset val="134"/>
      </rPr>
      <t>户型、</t>
    </r>
    <r>
      <rPr>
        <sz val="11"/>
        <color rgb="FF0F1115"/>
        <rFont val="Segoe UI"/>
        <charset val="134"/>
      </rPr>
      <t>E</t>
    </r>
    <r>
      <rPr>
        <sz val="11"/>
        <color rgb="FF0F1115"/>
        <rFont val="宋体"/>
        <charset val="134"/>
      </rPr>
      <t>户型</t>
    </r>
    <r>
      <rPr>
        <sz val="11"/>
        <color rgb="FF0F1115"/>
        <rFont val="Segoe UI"/>
        <charset val="134"/>
      </rPr>
      <t>2-4</t>
    </r>
    <r>
      <rPr>
        <sz val="11"/>
        <color rgb="FF0F1115"/>
        <rFont val="宋体"/>
        <charset val="134"/>
      </rPr>
      <t>楼专用）</t>
    </r>
  </si>
  <si>
    <t>8.1 规格尺寸：整柜尺寸1000mm（宽）×550mm（深）×2500mm（高）。其中底柜高度2000mm，顶柜高度500mm。色系：白色系。
8.2 基材要求：采用国标E1级环保实木颗粒免漆板，甲醛释放量≤0.124mg/m³，符合GB/T 39600-2021要求。承重部位板材厚度为18mm，静曲强度≥12MPa。板材表面须具备耐磨、耐干热、耐污染腐蚀、耐龟裂、耐水蒸气性能。
8.3 封边工艺：所有板材可见面均采用优质PVC塑料机械封边，采用PUR热熔胶，确保封边牢固、严密、防水，不可出现开胶、鼓包现象。封边条颜色与板面色系一致。
8.4 结构布局：柜体采用左右结构，右侧为叠放衣服分区，内部配活动层板（厚度18mm），层板高度可调节。左侧为挂衣区，配不锈钢挂衣杆，管壁厚度≥1.2mm，挂衣杆承重能力≥150kg，挂衣杆两端须牢固固定，不可转动或脱落。顶柜为叠放储物区，配活动层板1块。
8.5 五金配件：采用优质五金配件。铰链采用冷轧钢材质阻尼缓冲铰链，开合测试≥5万次无损坏，开启角度≥110°。门铰螺母采用电镀铝合金材质，防锈耐腐。柜体连接件采用偏心轮+连接杆结构，确保柜体稳固。
8.6 门板要求：外层采用实木双面抽门，门板厚度≥18mm，门板平整不变形，开合顺畅。门板配优质拉手，拉手材质为铝合金或同色嵌入式设计。
8.7 背板要求：背板厚度≥5mm，须做封边处理，防潮防变形。背板安装采用嵌槽式结构，不可直接钉装在柜体上。
8.8 踢脚板：底部配可调节踢脚板，高度≥80mm，材质同柜体，负重不变形，方便调节柜体水平。</t>
  </si>
  <si>
    <t>E户型2-4楼（含顶柜）</t>
  </si>
  <si>
    <r>
      <rPr>
        <sz val="11"/>
        <color rgb="FF0F1115"/>
        <rFont val="Segoe UI"/>
        <charset val="134"/>
      </rPr>
      <t>1.2m</t>
    </r>
    <r>
      <rPr>
        <sz val="11"/>
        <color rgb="FF0F1115"/>
        <rFont val="宋体"/>
        <charset val="134"/>
      </rPr>
      <t>衣柜</t>
    </r>
    <r>
      <rPr>
        <sz val="11"/>
        <color rgb="FF0F1115"/>
        <rFont val="Segoe UI"/>
        <charset val="134"/>
      </rPr>
      <t>+</t>
    </r>
    <r>
      <rPr>
        <sz val="11"/>
        <color rgb="FF0F1115"/>
        <rFont val="宋体"/>
        <charset val="134"/>
      </rPr>
      <t>顶柜（</t>
    </r>
    <r>
      <rPr>
        <sz val="11"/>
        <color rgb="FF0F1115"/>
        <rFont val="Segoe UI"/>
        <charset val="134"/>
      </rPr>
      <t>ABF</t>
    </r>
    <r>
      <rPr>
        <sz val="11"/>
        <color rgb="FF0F1115"/>
        <rFont val="宋体"/>
        <charset val="134"/>
      </rPr>
      <t>户型专用）</t>
    </r>
  </si>
  <si>
    <t>9.1 规格尺寸：整柜尺寸1200mm（宽）×550mm（深）×2500mm（高）。其中底柜高度2000mm，顶柜高度500mm。色系：白色系。
9.2 基材要求：采用国标E1级环保实木颗粒免漆板，甲醛释放量≤0.124mg/m³，符合GB/T 39600-2021要求。承重部位板材厚度为18mm，静曲强度≥12MPa。板材表面须具备耐磨、耐干热、耐污染腐蚀、耐龟裂、耐水蒸气性能。
9.3 封边工艺：所有板材可见面均采用优质PVC塑料机械封边，采用PUR热熔胶，确保封边牢固、严密、防水，不可出现开胶、鼓包现象。封边条颜色与板面色系一致。
9.4 结构布局：柜体采用上下层结构。上层（底柜上部+顶柜）为叠放衣服分区，内部配活动层板（厚度18mm），层板高度可调节。下层（底柜下部）为挂衣区，配不锈钢挂衣杆，管壁厚度≥1.2mm，挂衣杆承重能力≥150kg，挂衣杆两端须牢固固定，不可转动或脱落。
9.5 五金配件：采用优质五金配件。铰链采用冷轧钢材质阻尼缓冲铰链，开合测试≥5万次无损坏，开启角度≥110°。门铰螺母采用电镀铝合金材质，防锈耐腐。柜体连接件采用偏心轮+连接杆结构，确保柜体稳固。
9.6 门板要求：外层采用实木双面抽门，门板厚度≥18mm，门板平整不变形，开合顺畅。门板配优质拉手，拉手材质为铝合金或同色嵌入式设计。
9.7 背板要求：背板厚度≥5mm，须做封边处理，防潮防变形。背板安装采用嵌槽式结构，不可直接钉装在柜体上。
9.8 踢脚板：底部配可调节踢脚板，高度≥80mm，材质同柜体，负重不变形，方便调节柜体水平。</t>
  </si>
  <si>
    <t>ABFG户型</t>
  </si>
  <si>
    <r>
      <rPr>
        <sz val="11"/>
        <color rgb="FF0F1115"/>
        <rFont val="Segoe UI"/>
        <charset val="134"/>
      </rPr>
      <t>1.68m</t>
    </r>
    <r>
      <rPr>
        <sz val="11"/>
        <color rgb="FF0F1115"/>
        <rFont val="宋体"/>
        <charset val="134"/>
      </rPr>
      <t>组合衣柜（</t>
    </r>
    <r>
      <rPr>
        <sz val="11"/>
        <color rgb="FF0F1115"/>
        <rFont val="Segoe UI"/>
        <charset val="134"/>
      </rPr>
      <t>CHK</t>
    </r>
    <r>
      <rPr>
        <sz val="11"/>
        <color rgb="FF0F1115"/>
        <rFont val="宋体"/>
        <charset val="134"/>
      </rPr>
      <t>户型专用）</t>
    </r>
  </si>
  <si>
    <t>10.1 规格尺寸：整柜尺寸1680mm（宽）×550mm（深）×2500mm（高）。包含三个组成部分：
 - 边柜：480mm（宽）×550mm（深）×2000mm（高），无顶柜；
 - 三门衣柜：1200mm（宽）×550mm（深）×2000mm（高），无顶柜；
 - 顶柜：1680mm（宽）×550mm（深）×500mm（高），通长顶柜覆盖边柜和三门衣柜上部。
色系：白色系。本产品不含书桌。
10.2 基材要求：采用国标E1级环保优质实木颗粒免漆板，甲醛释放量≤0.124mg/m³，符合GB/T 39600-2021要求。承重部位板材厚度为18mm，静曲强度≥12MPa。板材表面须具备耐磨、耐干热、耐污染腐蚀、耐龟裂、耐水蒸气性能。
10.3 封边工艺：所有板材可见面均采用优质PVC塑料机械封边，采用PUR热熔胶，确保封边牢固、严密、防水，不可出现开胶、鼓包现象。封边条颜色与板面色系一致。
10.4 结构布局：
 - 边柜（480mm宽）：为叠放衣服分区，内部配活动层板（厚度18mm）2-3块，层板高度可调节。
 - 三门衣柜（1200mm宽）：为挂衣区，内部配不锈钢挂衣杆，管壁厚度≥1.2mm，挂衣杆承重能力≥150kg，挂衣杆两端须牢固固定，不可转动或脱落。
 - 顶柜（1680mm通长）：为叠放储物区，内部可根据需要配置活动层板。
10.5 五金配件：采用优质五金配件。铰链采用冷轧钢材质阻尼缓冲铰链，开合测试≥5万次无损坏，开启角度≥110°。门铰螺母采用电镀铝合金材质，防锈耐腐。柜体连接件采用偏心轮+连接杆结构，确保柜体稳固。
10.6 门板要求：外层采用实木双面抽门，门板厚度≥18mm，门板平整不变形，开合顺畅。门板配优质拉手，拉手材质为铝合金或同色嵌入式设计。
10.7 背板要求：背板厚度≥5mm，须做封边处理，防潮防变形。背板安装采用嵌槽式结构，不可直接钉装在柜体上。
10.8 踢脚板：底部配可调节踢脚板，高度≥80mm，材质同柜体，负重不变形，方便调节柜体水平。</t>
  </si>
  <si>
    <t>CH户型</t>
  </si>
  <si>
    <t>三、书桌椅及配套类</t>
  </si>
  <si>
    <t>书桌椅（含墙面层板）</t>
  </si>
  <si>
    <t>套</t>
  </si>
  <si>
    <t>11.1 桌子规格尺寸：参考尺寸800mm（长）×600mm（宽）×750mm（高），一字型桌面，带抽屉。最终尺寸可根据现场情况进行微调。
11.2 桌子材质：桌面采用国标E1级环保实木颗粒免漆板，承重部位厚度18mm，静曲强度≥12MPa。板材表面须具备耐磨、耐干热、耐污染腐蚀、耐龟裂、耐水蒸气性能。封边采用PUR封边工艺。
11.3 桌子脚架：采用壁厚钢管制作，管壁厚度≥1.5mm，烤漆铁艺脚架，颜色与桌面协调，结构稳固，不摇晃。
11.4 抽屉：桌面下方配单层抽屉，抽屉滑轨采用优质三节静音滑轨，承重≥20kg，开合测试≥5万次无损坏。
11.5 椅子规格尺寸：参考尺寸470mm×450mm×780mm，最终尺寸符合人体工学。
11.6 椅子材质：烤漆铁艺框架（管材壁厚≥1.2mm），表面烤漆处理，防锈耐腐。座垫和靠背采用高弹海绵（密度≥35kg/m³）+布艺面料，座面承受压力≥300kg，坐感舒适，回弹性好。
11.7 墙面层板：配墙面层板一块，尺寸约600mm×200mm×18mm，材质同桌面，配隐形支架，安装牢固。
11.8 颜色要求：椅子、桌子整体为奶白色，或根据现场入户门颜色进行配套定制，提供色板供采购人确认。</t>
  </si>
  <si>
    <t>洞洞板穿衣镜</t>
  </si>
  <si>
    <t>12.1 规格尺寸：参考尺寸1500mm（长）×500mm（宽），产品总厚度43mm（面板厚度15mm + 滑轨厚度13mm + 底板厚度15mm）。孔距60mm。整体尺寸需适配常规门后或墙面空间。
12.2 板材材质：采用E0级实木生态板，甲醛释放量≤0.050mg/m³，符合国家最高环保标准。面板厚15mm，底板厚15mm。
12.3 镜子要求：配穿衣镜，采用防爆镜片，确保使用安全。镜面清晰无变形。
12.4 导轨系统：采用双重静音导轨，配优质五金滑轮，推拉顺畅无卡顿，开合测试≥3万次无损坏。
12.5 功能设计：可移动置物洞洞板设计，置物板可与穿衣镜完成叠合，节省空间。
12.6 配件清单：每套产品包含：3层模板、6根木棒、6根水滴形木棒、安装螺丝钉等配件，满足基本使用需求。
12.7 安装要求：包上门安装，安装牢固，水平垂直。</t>
  </si>
  <si>
    <t>四、客厅及餐厅家具类</t>
  </si>
  <si>
    <t>沙发</t>
  </si>
  <si>
    <t>13.1 规格尺寸：2180mm×900mm×930mm，色系：灰色系。
13.2 面料要求：采用优质10防科技布（具备防猫抓、防泼水、防污、防静电、防起球等功能），甲醛释放量≤300mg/kg。面料耐磨、耐用、易清洁。
13.3 海绵要求：内部填充优质回弹海绵，各项指标须符合：75%压缩永久变形≤8%，回弹率≥35%，拉伸强度≥90kPa。海绵密度须达到承载要求，确保久坐不塌陷。
13.4 框架要求：内嵌实木框架，框架主体采用榫卯结构，确保结构稳固。框架辅材采用S型碳素钢弹簧和高弹力绷带。甲醛含量符合国家标准。
13.5 打底要求：选用优质高弹力蛇形弹簧或其它优质弹性材料，确保坐感舒适，支撑均匀。
13.6 沙发脚：采用实木脚架或铁艺脚架，带防滑脚垫，高度适中，方便清洁底部。
13.7 整体要求：含软包背靠，不可拆卸。整体造型简约现代。</t>
  </si>
  <si>
    <t>茶几</t>
  </si>
  <si>
    <t>14.1 规格尺寸：组合式设计，大茶几直径700-800mm、高度450mm，小茶几直径500-600mm、高度380mm。桌面形状：圆形。色系：黑白色系。
14.2 桌面材质：采用食品级岩板，厚度≥9mm。岩板须经过高温高压烧制，具备防虫、防腐等化学处理性能，甲醛释放含量≤9mg/100g。表面耐磨、耐高温、耐污染。
14.3 框架材质：采用加粗碳素钢框架，不少于9根立柱支撑，框架管壁厚度≥1.5mm。表面静电喷涂处理，防锈耐腐。
14.4 储物功能：带实木抽屉（轨道材质为不锈钢），抽屉采用松木实木制作，滑轨顺畅，可储物。
14.5 附加功能：可折叠设计，方便收纳和移动。</t>
  </si>
  <si>
    <t>餐桌椅（1+4）</t>
  </si>
  <si>
    <t>15.1 餐桌规格尺寸：1400mm（长）×800mm（宽）×750mm（高），长方形岩板餐桌。色系：黑白灰色系，哑光白。
15.2 餐桌材质：台面采用12mm厚加厚岩板，全托加厚15mm承托底板。岩板材质须符合食品级标准，耐磨耐高温。框架采用A3碳素钢一体式框架，框架管壁厚度≥1.5mm，承重能力≥800斤（400kg），结构稳固不摇晃。
15.3 餐椅规格及数量：每套配4张同系列餐椅。
15.4 餐椅材质：面料采用环保皮，厚度1.0mm-1.2mm，耐磨易清洁。内部填充高密度海绵，坐感舒适，回弹性好。框架采用碳素钢框架，管径16mm-25mm，管壁厚度≥1.2mm，表面烤漆处理。带靠背设计，符合人体工学。
15.5 整体要求：餐桌椅组合风格统一，颜色协调，结构稳固，适用于日常用餐及轻办公使用。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</si>
</sst>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F1115"/>
      <name val="Segoe UI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F111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top" wrapText="1"/>
    </xf>
    <xf numFmtId="0" fontId="3" fillId="2" borderId="3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wrapText="1"/>
    </xf>
    <xf numFmtId="2" fontId="3" fillId="2" borderId="1" xfId="0" applyNumberFormat="1" applyFont="1" applyFill="1" applyBorder="1" applyAlignment="1">
      <alignment horizontal="left" vertical="center" wrapText="1" indent="1"/>
    </xf>
    <xf numFmtId="0" fontId="0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left" vertical="center" wrapText="1" inden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 indent="1"/>
    </xf>
    <xf numFmtId="0" fontId="4" fillId="2" borderId="3" xfId="0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left" vertical="center" wrapText="1" indent="1"/>
    </xf>
    <xf numFmtId="2" fontId="4" fillId="2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4" Type="http://schemas.openxmlformats.org/officeDocument/2006/relationships/image" Target="media/image24.png"/><Relationship Id="rId23" Type="http://schemas.openxmlformats.org/officeDocument/2006/relationships/image" Target="media/image23.png"/><Relationship Id="rId22" Type="http://schemas.openxmlformats.org/officeDocument/2006/relationships/image" Target="media/image22.png"/><Relationship Id="rId21" Type="http://schemas.openxmlformats.org/officeDocument/2006/relationships/image" Target="media/image21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4" workbookViewId="0">
      <selection activeCell="F7" sqref="F7"/>
    </sheetView>
  </sheetViews>
  <sheetFormatPr defaultColWidth="9" defaultRowHeight="14.25"/>
  <cols>
    <col min="1" max="1" width="6.875" customWidth="1"/>
    <col min="2" max="2" width="13.125" customWidth="1"/>
    <col min="3" max="3" width="9" style="1"/>
    <col min="5" max="5" width="78.875" customWidth="1"/>
    <col min="6" max="6" width="14.625" customWidth="1"/>
    <col min="7" max="7" width="20.25" customWidth="1"/>
    <col min="8" max="8" width="27.125" customWidth="1"/>
    <col min="9" max="9" width="26.625" customWidth="1"/>
  </cols>
  <sheetData>
    <row r="1" ht="27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1"/>
    </row>
    <row r="3" ht="161.25" customHeight="1" spans="1:9">
      <c r="A3" s="5">
        <v>1</v>
      </c>
      <c r="B3" s="5" t="s">
        <v>9</v>
      </c>
      <c r="C3" s="6" t="s">
        <v>10</v>
      </c>
      <c r="D3" s="7">
        <v>284</v>
      </c>
      <c r="E3" s="8" t="s">
        <v>11</v>
      </c>
      <c r="F3" s="5" t="s">
        <v>12</v>
      </c>
      <c r="G3" s="7">
        <v>850</v>
      </c>
      <c r="H3" s="9" t="str">
        <f>_xlfn.DISPIMG("ID_D5EBB718BFC442868FF0811AA4AAF6FC",1)</f>
        <v>=DISPIMG("ID_D5EBB718BFC442868FF0811AA4AAF6FC",1)</v>
      </c>
      <c r="I3" s="9" t="str">
        <f>_xlfn.DISPIMG("ID_016B093DE36A445CB9B524CECD23BFA1",1)</f>
        <v>=DISPIMG("ID_016B093DE36A445CB9B524CECD23BFA1",1)</v>
      </c>
    </row>
    <row r="4" ht="129" customHeight="1" spans="1:9">
      <c r="A4" s="5">
        <v>2</v>
      </c>
      <c r="B4" s="10" t="s">
        <v>13</v>
      </c>
      <c r="C4" s="11" t="s">
        <v>14</v>
      </c>
      <c r="D4" s="12">
        <v>284</v>
      </c>
      <c r="E4" s="13" t="s">
        <v>15</v>
      </c>
      <c r="F4" s="10" t="s">
        <v>16</v>
      </c>
      <c r="G4" s="12">
        <v>160</v>
      </c>
      <c r="H4" s="9" t="str">
        <f>_xlfn.DISPIMG("ID_C0577FFFFF1B4E5AAA286BF98BBF2E58",1)</f>
        <v>=DISPIMG("ID_C0577FFFFF1B4E5AAA286BF98BBF2E58",1)</v>
      </c>
      <c r="I4" s="9" t="str">
        <f>_xlfn.DISPIMG("ID_8A0ACB8DA9654A29BD87F9BCC8DF4457",1)</f>
        <v>=DISPIMG("ID_8A0ACB8DA9654A29BD87F9BCC8DF4457",1)</v>
      </c>
    </row>
    <row r="5" ht="171" spans="1:9">
      <c r="A5" s="5">
        <v>3</v>
      </c>
      <c r="B5" s="14" t="s">
        <v>17</v>
      </c>
      <c r="C5" s="15" t="s">
        <v>10</v>
      </c>
      <c r="D5" s="16">
        <v>284</v>
      </c>
      <c r="E5" s="17" t="s">
        <v>18</v>
      </c>
      <c r="F5" s="14" t="s">
        <v>16</v>
      </c>
      <c r="G5" s="16">
        <v>1000</v>
      </c>
      <c r="H5" s="9" t="str">
        <f>_xlfn.DISPIMG("ID_B22C64C90313415BA02D8287108F4365",1)</f>
        <v>=DISPIMG("ID_B22C64C90313415BA02D8287108F4365",1)</v>
      </c>
      <c r="I5" s="9" t="str">
        <f>_xlfn.DISPIMG("ID_52AF864E2E3E4A2B8982F3425AA65587",1)</f>
        <v>=DISPIMG("ID_52AF864E2E3E4A2B8982F3425AA65587",1)</v>
      </c>
    </row>
    <row r="6" ht="156" customHeight="1" spans="1:9">
      <c r="A6" s="5">
        <v>4</v>
      </c>
      <c r="B6" s="5" t="s">
        <v>19</v>
      </c>
      <c r="C6" s="6" t="s">
        <v>10</v>
      </c>
      <c r="D6" s="18">
        <v>448</v>
      </c>
      <c r="E6" s="19" t="s">
        <v>20</v>
      </c>
      <c r="F6" s="5" t="s">
        <v>21</v>
      </c>
      <c r="G6" s="7">
        <v>900</v>
      </c>
      <c r="H6" s="9" t="str">
        <f>_xlfn.DISPIMG("ID_D5EBB718BFC442868FF0811AA4AAF6FC",1)</f>
        <v>=DISPIMG("ID_D5EBB718BFC442868FF0811AA4AAF6FC",1)</v>
      </c>
      <c r="I6" s="9" t="str">
        <f>_xlfn.DISPIMG("ID_016B093DE36A445CB9B524CECD23BFA1",1)</f>
        <v>=DISPIMG("ID_016B093DE36A445CB9B524CECD23BFA1",1)</v>
      </c>
    </row>
    <row r="7" ht="134" customHeight="1" spans="1:9">
      <c r="A7" s="5">
        <v>5</v>
      </c>
      <c r="B7" s="10" t="s">
        <v>22</v>
      </c>
      <c r="C7" s="11" t="s">
        <v>14</v>
      </c>
      <c r="D7" s="12">
        <v>448</v>
      </c>
      <c r="E7" s="13" t="s">
        <v>23</v>
      </c>
      <c r="F7" s="10" t="s">
        <v>16</v>
      </c>
      <c r="G7" s="12">
        <v>170</v>
      </c>
      <c r="H7" s="9" t="str">
        <f>_xlfn.DISPIMG("ID_C0577FFFFF1B4E5AAA286BF98BBF2E58",1)</f>
        <v>=DISPIMG("ID_C0577FFFFF1B4E5AAA286BF98BBF2E58",1)</v>
      </c>
      <c r="I7" s="9" t="str">
        <f>_xlfn.DISPIMG("ID_8A0ACB8DA9654A29BD87F9BCC8DF4457",1)</f>
        <v>=DISPIMG("ID_8A0ACB8DA9654A29BD87F9BCC8DF4457",1)</v>
      </c>
    </row>
    <row r="8" ht="142.5" spans="1:9">
      <c r="A8" s="5">
        <v>6</v>
      </c>
      <c r="B8" s="5" t="s">
        <v>24</v>
      </c>
      <c r="C8" s="6" t="s">
        <v>10</v>
      </c>
      <c r="D8" s="18">
        <v>448</v>
      </c>
      <c r="E8" s="19" t="s">
        <v>25</v>
      </c>
      <c r="F8" s="5" t="s">
        <v>16</v>
      </c>
      <c r="G8" s="7">
        <v>1050</v>
      </c>
      <c r="H8" s="9" t="str">
        <f>_xlfn.DISPIMG("ID_B22C64C90313415BA02D8287108F4365",1)</f>
        <v>=DISPIMG("ID_B22C64C90313415BA02D8287108F4365",1)</v>
      </c>
      <c r="I8" s="9" t="str">
        <f>_xlfn.DISPIMG("ID_52AF864E2E3E4A2B8982F3425AA65587",1)</f>
        <v>=DISPIMG("ID_52AF864E2E3E4A2B8982F3425AA65587",1)</v>
      </c>
    </row>
    <row r="9" ht="23.25" spans="1:9">
      <c r="A9" s="2" t="s">
        <v>26</v>
      </c>
      <c r="B9" s="2"/>
      <c r="C9" s="2"/>
      <c r="D9" s="2"/>
      <c r="E9" s="2"/>
      <c r="F9" s="2"/>
      <c r="G9" s="2"/>
      <c r="H9" s="2"/>
      <c r="I9" s="2"/>
    </row>
    <row r="10" ht="32.25" customHeight="1" spans="1:9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/>
      <c r="I10" s="3" t="s">
        <v>8</v>
      </c>
    </row>
    <row r="11" ht="260.25" customHeight="1" spans="1:9">
      <c r="A11" s="20">
        <v>7</v>
      </c>
      <c r="B11" s="20" t="s">
        <v>27</v>
      </c>
      <c r="C11" s="21" t="s">
        <v>14</v>
      </c>
      <c r="D11" s="22">
        <v>147</v>
      </c>
      <c r="E11" s="8" t="s">
        <v>28</v>
      </c>
      <c r="F11" s="20" t="s">
        <v>29</v>
      </c>
      <c r="G11" s="23">
        <v>1100</v>
      </c>
      <c r="H11" s="24" t="str">
        <f>_xlfn.DISPIMG("ID_03F0C96F75314858B310B29A9D449F0E",1)</f>
        <v>=DISPIMG("ID_03F0C96F75314858B310B29A9D449F0E",1)</v>
      </c>
      <c r="I11" s="32" t="str">
        <f>_xlfn.DISPIMG("ID_9B7AFBDBB60846D2BBF70ADCC7AF4388",1)</f>
        <v>=DISPIMG("ID_9B7AFBDBB60846D2BBF70ADCC7AF4388",1)</v>
      </c>
    </row>
    <row r="12" ht="270.75" spans="1:9">
      <c r="A12" s="20">
        <v>8</v>
      </c>
      <c r="B12" s="20" t="s">
        <v>30</v>
      </c>
      <c r="C12" s="21" t="s">
        <v>14</v>
      </c>
      <c r="D12" s="22">
        <v>105</v>
      </c>
      <c r="E12" s="19" t="s">
        <v>31</v>
      </c>
      <c r="F12" s="20" t="s">
        <v>32</v>
      </c>
      <c r="G12" s="23">
        <v>1300</v>
      </c>
      <c r="H12" s="24" t="str">
        <f>_xlfn.DISPIMG("ID_731CA11EA62B4E7194D969C08AF9B3C1",1)</f>
        <v>=DISPIMG("ID_731CA11EA62B4E7194D969C08AF9B3C1",1)</v>
      </c>
      <c r="I12" s="33" t="str">
        <f>_xlfn.DISPIMG("ID_F5730F64598942EE878924CE5DF65291",1)</f>
        <v>=DISPIMG("ID_F5730F64598942EE878924CE5DF65291",1)</v>
      </c>
    </row>
    <row r="13" ht="270.75" spans="1:9">
      <c r="A13" s="25">
        <v>9</v>
      </c>
      <c r="B13" s="25" t="s">
        <v>33</v>
      </c>
      <c r="C13" s="26" t="s">
        <v>14</v>
      </c>
      <c r="D13" s="27">
        <v>456</v>
      </c>
      <c r="E13" s="17" t="s">
        <v>34</v>
      </c>
      <c r="F13" s="25" t="s">
        <v>35</v>
      </c>
      <c r="G13" s="28">
        <v>1500</v>
      </c>
      <c r="H13" s="9" t="str">
        <f>_xlfn.DISPIMG("ID_230D62CF5CE14E068680D29E9F613F80",1)</f>
        <v>=DISPIMG("ID_230D62CF5CE14E068680D29E9F613F80",1)</v>
      </c>
      <c r="I13" s="33" t="str">
        <f>_xlfn.DISPIMG("ID_C0C7216B46EA4BAA866B20467FDBFB38",1)</f>
        <v>=DISPIMG("ID_C0C7216B46EA4BAA866B20467FDBFB38",1)</v>
      </c>
    </row>
    <row r="14" ht="346.5" customHeight="1" spans="1:9">
      <c r="A14" s="20">
        <v>10</v>
      </c>
      <c r="B14" s="20" t="s">
        <v>36</v>
      </c>
      <c r="C14" s="21" t="s">
        <v>14</v>
      </c>
      <c r="D14" s="22">
        <v>24</v>
      </c>
      <c r="E14" s="8" t="s">
        <v>37</v>
      </c>
      <c r="F14" s="20" t="s">
        <v>38</v>
      </c>
      <c r="G14" s="23">
        <v>1900</v>
      </c>
      <c r="H14" s="24" t="str">
        <f>_xlfn.DISPIMG("ID_9EC62AD4B59D43D886774421ABC2EE9E",1)</f>
        <v>=DISPIMG("ID_9EC62AD4B59D43D886774421ABC2EE9E",1)</v>
      </c>
      <c r="I14" s="32" t="str">
        <f>_xlfn.DISPIMG("ID_5C0F95D22C494380B65B82A3DF7AF3B7",1)</f>
        <v>=DISPIMG("ID_5C0F95D22C494380B65B82A3DF7AF3B7",1)</v>
      </c>
    </row>
    <row r="15" ht="23.25" spans="1:9">
      <c r="A15" s="2" t="s">
        <v>39</v>
      </c>
      <c r="B15" s="2"/>
      <c r="C15" s="2"/>
      <c r="D15" s="2"/>
      <c r="E15" s="2"/>
      <c r="F15" s="2"/>
      <c r="G15" s="2"/>
      <c r="H15" s="2"/>
      <c r="I15" s="2"/>
    </row>
    <row r="16" ht="36" customHeight="1" spans="1:9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/>
      <c r="I16" s="3" t="s">
        <v>8</v>
      </c>
    </row>
    <row r="17" ht="228" spans="1:9">
      <c r="A17" s="20">
        <v>11</v>
      </c>
      <c r="B17" s="20" t="s">
        <v>40</v>
      </c>
      <c r="C17" s="21" t="s">
        <v>41</v>
      </c>
      <c r="D17" s="22">
        <v>732</v>
      </c>
      <c r="E17" s="8" t="s">
        <v>42</v>
      </c>
      <c r="F17" s="21" t="s">
        <v>16</v>
      </c>
      <c r="G17" s="23">
        <v>1000</v>
      </c>
      <c r="H17" s="29" t="str">
        <f>_xlfn.DISPIMG("ID_D6B1E9EA01364CEEA1A9F2C475A4B2A2",1)</f>
        <v>=DISPIMG("ID_D6B1E9EA01364CEEA1A9F2C475A4B2A2",1)</v>
      </c>
      <c r="I17" s="29" t="str">
        <f>_xlfn.DISPIMG("ID_EFA188EDAFB14DEABDA5C1A4489FA34D",1)</f>
        <v>=DISPIMG("ID_EFA188EDAFB14DEABDA5C1A4489FA34D",1)</v>
      </c>
    </row>
    <row r="18" ht="165" customHeight="1" spans="1:9">
      <c r="A18" s="20">
        <v>12</v>
      </c>
      <c r="B18" s="20" t="s">
        <v>43</v>
      </c>
      <c r="C18" s="21" t="s">
        <v>14</v>
      </c>
      <c r="D18" s="22">
        <v>732</v>
      </c>
      <c r="E18" s="8" t="s">
        <v>44</v>
      </c>
      <c r="F18" s="21" t="s">
        <v>16</v>
      </c>
      <c r="G18" s="23">
        <v>450</v>
      </c>
      <c r="H18" s="24" t="str">
        <f>_xlfn.DISPIMG("ID_2B97F4AB1E7241499F0824E7801A1F73",1)</f>
        <v>=DISPIMG("ID_2B97F4AB1E7241499F0824E7801A1F73",1)</v>
      </c>
      <c r="I18" s="32" t="str">
        <f>_xlfn.DISPIMG("ID_E91DEEDC5947403C89333CA5D1EC58DA",1)</f>
        <v>=DISPIMG("ID_E91DEEDC5947403C89333CA5D1EC58DA",1)</v>
      </c>
    </row>
    <row r="19" ht="23.25" spans="1:9">
      <c r="A19" s="2" t="s">
        <v>45</v>
      </c>
      <c r="B19" s="2"/>
      <c r="C19" s="2"/>
      <c r="D19" s="2"/>
      <c r="E19" s="2"/>
      <c r="F19" s="2"/>
      <c r="G19" s="2"/>
      <c r="H19" s="2"/>
      <c r="I19" s="2"/>
    </row>
    <row r="20" ht="34.5" customHeight="1" spans="1:9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/>
      <c r="I20" s="3" t="s">
        <v>8</v>
      </c>
    </row>
    <row r="21" ht="142.5" spans="1:9">
      <c r="A21" s="20">
        <v>13</v>
      </c>
      <c r="B21" s="20" t="s">
        <v>46</v>
      </c>
      <c r="C21" s="21" t="s">
        <v>10</v>
      </c>
      <c r="D21" s="23">
        <v>24</v>
      </c>
      <c r="E21" s="8" t="s">
        <v>47</v>
      </c>
      <c r="F21" s="21" t="s">
        <v>16</v>
      </c>
      <c r="G21" s="23">
        <v>1700</v>
      </c>
      <c r="H21" s="9" t="str">
        <f>_xlfn.DISPIMG("ID_E6DA138D899B4D66B76CCE5253D61588",1)</f>
        <v>=DISPIMG("ID_E6DA138D899B4D66B76CCE5253D61588",1)</v>
      </c>
      <c r="I21" s="9" t="str">
        <f>_xlfn.DISPIMG("ID_0CC9E55CDEA6480E807E3D96F82953A1",1)</f>
        <v>=DISPIMG("ID_0CC9E55CDEA6480E807E3D96F82953A1",1)</v>
      </c>
    </row>
    <row r="22" ht="135" customHeight="1" spans="1:9">
      <c r="A22" s="20">
        <v>14</v>
      </c>
      <c r="B22" s="20" t="s">
        <v>48</v>
      </c>
      <c r="C22" s="21" t="s">
        <v>14</v>
      </c>
      <c r="D22" s="23">
        <v>24</v>
      </c>
      <c r="E22" s="8" t="s">
        <v>49</v>
      </c>
      <c r="F22" s="21" t="s">
        <v>16</v>
      </c>
      <c r="G22" s="23">
        <v>450</v>
      </c>
      <c r="H22" s="24" t="str">
        <f>_xlfn.DISPIMG("ID_6FEA9733018843AE844F985C8F134004",1)</f>
        <v>=DISPIMG("ID_6FEA9733018843AE844F985C8F134004",1)</v>
      </c>
      <c r="I22" s="32" t="str">
        <f>_xlfn.DISPIMG("ID_87647F13A61045FF9536E3F97860B19A",1)</f>
        <v>=DISPIMG("ID_87647F13A61045FF9536E3F97860B19A",1)</v>
      </c>
    </row>
    <row r="23" ht="153" customHeight="1" spans="1:9">
      <c r="A23" s="20">
        <v>15</v>
      </c>
      <c r="B23" s="20" t="s">
        <v>50</v>
      </c>
      <c r="C23" s="21" t="s">
        <v>41</v>
      </c>
      <c r="D23" s="23">
        <v>24</v>
      </c>
      <c r="E23" s="8" t="s">
        <v>51</v>
      </c>
      <c r="F23" s="21" t="s">
        <v>16</v>
      </c>
      <c r="G23" s="23">
        <v>1400</v>
      </c>
      <c r="H23" s="30" t="str">
        <f>_xlfn.DISPIMG("ID_C6CECDC9507B4EA5881B71E459E5C86F",1)</f>
        <v>=DISPIMG("ID_C6CECDC9507B4EA5881B71E459E5C86F",1)</v>
      </c>
      <c r="I23" s="30" t="str">
        <f>_xlfn.DISPIMG("ID_E1163FBBDBFC4CA7B2C4E05678B3562B",1)</f>
        <v>=DISPIMG("ID_E1163FBBDBFC4CA7B2C4E05678B3562B",1)</v>
      </c>
    </row>
  </sheetData>
  <mergeCells count="5">
    <mergeCell ref="A1:I1"/>
    <mergeCell ref="H2:I2"/>
    <mergeCell ref="A9:I9"/>
    <mergeCell ref="A15:I15"/>
    <mergeCell ref="A19:I19"/>
  </mergeCells>
  <pageMargins left="0.7" right="0.7" top="0.75" bottom="0.75" header="0.3" footer="0.3"/>
  <headerFooter/>
  <ignoredErrors>
    <ignoredError sqref="H8:I8 H5:I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 </cp:lastModifiedBy>
  <dcterms:created xsi:type="dcterms:W3CDTF">2015-06-05T18:19:00Z</dcterms:created>
  <dcterms:modified xsi:type="dcterms:W3CDTF">2026-03-11T09:36:52Z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95E30CEE7B6F4F8B99A2488CFC0DCD9A_12</vt:lpwstr>
  </property>
  <property fmtid="{D5CDD505-2E9C-101B-9397-08002B2CF9AE}" pid="3" name="KSOProductBuildVer">
    <vt:lpwstr>2052-12.1.0.23125</vt:lpwstr>
  </property>
</Properties>
</file>